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86C0FE8C-0630-441A-920F-9DC7B43A1E7A}" xr6:coauthVersionLast="47" xr6:coauthVersionMax="47" xr10:uidLastSave="{00000000-0000-0000-0000-000000000000}"/>
  <bookViews>
    <workbookView xWindow="-120" yWindow="-120" windowWidth="29040" windowHeight="15720" tabRatio="633" xr2:uid="{B446721C-7498-4D1C-97FF-35935E0B8A20}"/>
  </bookViews>
  <sheets>
    <sheet name="001" sheetId="1" r:id="rId1"/>
    <sheet name="002" sheetId="2" r:id="rId2"/>
    <sheet name="003" sheetId="3" r:id="rId3"/>
    <sheet name="004" sheetId="4" r:id="rId4"/>
    <sheet name="005" sheetId="5" r:id="rId5"/>
    <sheet name="006" sheetId="6" r:id="rId6"/>
    <sheet name="007" sheetId="7" r:id="rId7"/>
    <sheet name="008" sheetId="11" r:id="rId8"/>
    <sheet name="009" sheetId="9" r:id="rId9"/>
    <sheet name="Lėšų atmintinė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7" l="1"/>
  <c r="G31" i="7"/>
  <c r="E31" i="7"/>
  <c r="F7" i="5"/>
  <c r="G7" i="5"/>
  <c r="E7" i="5"/>
  <c r="F74" i="5" l="1"/>
  <c r="G74" i="5"/>
  <c r="E74" i="5"/>
  <c r="D74" i="5"/>
  <c r="D169" i="1"/>
  <c r="G35" i="1"/>
  <c r="F32" i="2"/>
  <c r="G32" i="2"/>
  <c r="E32" i="2"/>
  <c r="E98" i="9"/>
  <c r="F98" i="9"/>
  <c r="G98" i="9"/>
  <c r="E103" i="9"/>
  <c r="F103" i="9"/>
  <c r="G103" i="9"/>
  <c r="D103" i="9"/>
  <c r="D36" i="4"/>
  <c r="E36" i="4"/>
  <c r="F36" i="4"/>
  <c r="G36" i="4"/>
  <c r="E111" i="9"/>
  <c r="F111" i="9"/>
  <c r="G111" i="9"/>
  <c r="D111" i="9"/>
  <c r="E107" i="9"/>
  <c r="F107" i="9"/>
  <c r="G107" i="9"/>
  <c r="D107" i="9"/>
  <c r="E162" i="9"/>
  <c r="F162" i="9"/>
  <c r="G162" i="9"/>
  <c r="D162" i="9"/>
  <c r="E158" i="9"/>
  <c r="F158" i="9"/>
  <c r="G158" i="9"/>
  <c r="D158" i="9"/>
  <c r="E154" i="9"/>
  <c r="F154" i="9"/>
  <c r="G154" i="9"/>
  <c r="D154" i="9"/>
  <c r="E150" i="9"/>
  <c r="F150" i="9"/>
  <c r="G150" i="9"/>
  <c r="D150" i="9"/>
  <c r="E146" i="9"/>
  <c r="F146" i="9"/>
  <c r="G146" i="9"/>
  <c r="D146" i="9"/>
  <c r="E142" i="9"/>
  <c r="F142" i="9"/>
  <c r="G142" i="9"/>
  <c r="D142" i="9"/>
  <c r="E138" i="9"/>
  <c r="F138" i="9"/>
  <c r="G138" i="9"/>
  <c r="D138" i="9"/>
  <c r="D133" i="9" s="1"/>
  <c r="E129" i="9"/>
  <c r="F129" i="9"/>
  <c r="G129" i="9"/>
  <c r="D129" i="9"/>
  <c r="E125" i="9"/>
  <c r="F125" i="9"/>
  <c r="G125" i="9"/>
  <c r="D125" i="9"/>
  <c r="E121" i="9"/>
  <c r="F121" i="9"/>
  <c r="G121" i="9"/>
  <c r="D121" i="9"/>
  <c r="E116" i="9"/>
  <c r="F116" i="9"/>
  <c r="G116" i="9"/>
  <c r="D116" i="9"/>
  <c r="D98" i="9"/>
  <c r="E94" i="9"/>
  <c r="F94" i="9"/>
  <c r="G94" i="9"/>
  <c r="D94" i="9"/>
  <c r="E90" i="9"/>
  <c r="F90" i="9"/>
  <c r="G90" i="9"/>
  <c r="D90" i="9"/>
  <c r="E86" i="9"/>
  <c r="F86" i="9"/>
  <c r="G86" i="9"/>
  <c r="D86" i="9"/>
  <c r="E82" i="9"/>
  <c r="F82" i="9"/>
  <c r="G82" i="9"/>
  <c r="D82" i="9"/>
  <c r="E78" i="9"/>
  <c r="F78" i="9"/>
  <c r="G78" i="9"/>
  <c r="D78" i="9"/>
  <c r="E72" i="9"/>
  <c r="F72" i="9"/>
  <c r="G72" i="9"/>
  <c r="D72" i="9"/>
  <c r="E68" i="9"/>
  <c r="F68" i="9"/>
  <c r="G68" i="9"/>
  <c r="D68" i="9"/>
  <c r="E64" i="9"/>
  <c r="F64" i="9"/>
  <c r="G64" i="9"/>
  <c r="D64" i="9"/>
  <c r="E60" i="9"/>
  <c r="F60" i="9"/>
  <c r="G60" i="9"/>
  <c r="D60" i="9"/>
  <c r="E56" i="9"/>
  <c r="F56" i="9"/>
  <c r="G56" i="9"/>
  <c r="D56" i="9"/>
  <c r="E52" i="9"/>
  <c r="F52" i="9"/>
  <c r="G52" i="9"/>
  <c r="D52" i="9"/>
  <c r="E48" i="9"/>
  <c r="F48" i="9"/>
  <c r="G48" i="9"/>
  <c r="D48" i="9"/>
  <c r="E44" i="9"/>
  <c r="F44" i="9"/>
  <c r="G44" i="9"/>
  <c r="D44" i="9"/>
  <c r="E40" i="9"/>
  <c r="F40" i="9"/>
  <c r="G40" i="9"/>
  <c r="D40" i="9"/>
  <c r="E36" i="9"/>
  <c r="F36" i="9"/>
  <c r="G36" i="9"/>
  <c r="D36" i="9"/>
  <c r="F32" i="9"/>
  <c r="G32" i="9"/>
  <c r="D32" i="9"/>
  <c r="F28" i="9"/>
  <c r="G28" i="9"/>
  <c r="D28" i="9"/>
  <c r="E19" i="9"/>
  <c r="F19" i="9"/>
  <c r="G19" i="9"/>
  <c r="D19" i="9"/>
  <c r="E15" i="9"/>
  <c r="F15" i="9"/>
  <c r="G15" i="9"/>
  <c r="D15" i="9"/>
  <c r="F11" i="9"/>
  <c r="G11" i="9"/>
  <c r="D11" i="9"/>
  <c r="E7" i="9"/>
  <c r="F7" i="9"/>
  <c r="G7" i="9"/>
  <c r="E176" i="11"/>
  <c r="F176" i="11"/>
  <c r="G176" i="11"/>
  <c r="D176" i="11"/>
  <c r="E171" i="11"/>
  <c r="F171" i="11"/>
  <c r="G171" i="11"/>
  <c r="D171" i="11"/>
  <c r="E167" i="11"/>
  <c r="F167" i="11"/>
  <c r="G167" i="11"/>
  <c r="D167" i="11"/>
  <c r="E163" i="11"/>
  <c r="F163" i="11"/>
  <c r="G163" i="11"/>
  <c r="D163" i="11"/>
  <c r="E158" i="11"/>
  <c r="F158" i="11"/>
  <c r="G158" i="11"/>
  <c r="D158" i="11"/>
  <c r="E153" i="11"/>
  <c r="F153" i="11"/>
  <c r="G153" i="11"/>
  <c r="D153" i="11"/>
  <c r="E149" i="11"/>
  <c r="F149" i="11"/>
  <c r="G149" i="11"/>
  <c r="D149" i="11"/>
  <c r="E145" i="11"/>
  <c r="F145" i="11"/>
  <c r="G145" i="11"/>
  <c r="D145" i="11"/>
  <c r="E140" i="11"/>
  <c r="F140" i="11"/>
  <c r="G140" i="11"/>
  <c r="D140" i="11"/>
  <c r="F136" i="11"/>
  <c r="G136" i="11"/>
  <c r="D136" i="11"/>
  <c r="E132" i="11"/>
  <c r="F132" i="11"/>
  <c r="G132" i="11"/>
  <c r="D132" i="11"/>
  <c r="E127" i="11"/>
  <c r="F127" i="11"/>
  <c r="G127" i="11"/>
  <c r="D127" i="11"/>
  <c r="E123" i="11"/>
  <c r="F123" i="11"/>
  <c r="G123" i="11"/>
  <c r="D123" i="11"/>
  <c r="D117" i="11"/>
  <c r="E109" i="11"/>
  <c r="F109" i="11"/>
  <c r="G109" i="11"/>
  <c r="D109" i="11"/>
  <c r="E113" i="11"/>
  <c r="F113" i="11"/>
  <c r="G113" i="11"/>
  <c r="D113" i="11"/>
  <c r="E105" i="11"/>
  <c r="F105" i="11"/>
  <c r="G105" i="11"/>
  <c r="D105" i="11"/>
  <c r="E101" i="11"/>
  <c r="F101" i="11"/>
  <c r="G101" i="11"/>
  <c r="D101" i="11"/>
  <c r="E97" i="11"/>
  <c r="F97" i="11"/>
  <c r="G97" i="11"/>
  <c r="D97" i="11"/>
  <c r="E92" i="11"/>
  <c r="F92" i="11"/>
  <c r="G92" i="11"/>
  <c r="D92" i="11"/>
  <c r="E88" i="11"/>
  <c r="F88" i="11"/>
  <c r="G88" i="11"/>
  <c r="D88" i="11"/>
  <c r="E82" i="11"/>
  <c r="F82" i="11"/>
  <c r="G82" i="11"/>
  <c r="D82" i="11"/>
  <c r="E77" i="11"/>
  <c r="F77" i="11"/>
  <c r="G77" i="11"/>
  <c r="D77" i="11"/>
  <c r="E72" i="11"/>
  <c r="F72" i="11"/>
  <c r="G72" i="11"/>
  <c r="D72" i="11"/>
  <c r="E67" i="11"/>
  <c r="E183" i="11" s="1"/>
  <c r="F67" i="11"/>
  <c r="F183" i="11" s="1"/>
  <c r="G67" i="11"/>
  <c r="G183" i="11" s="1"/>
  <c r="D67" i="11"/>
  <c r="E63" i="11"/>
  <c r="F63" i="11"/>
  <c r="G63" i="11"/>
  <c r="D63" i="11"/>
  <c r="F59" i="11"/>
  <c r="G59" i="11"/>
  <c r="D59" i="11"/>
  <c r="E54" i="11"/>
  <c r="F54" i="11"/>
  <c r="G54" i="11"/>
  <c r="D54" i="11"/>
  <c r="E50" i="11"/>
  <c r="F50" i="11"/>
  <c r="G50" i="11"/>
  <c r="D50" i="11"/>
  <c r="E45" i="11"/>
  <c r="F45" i="11"/>
  <c r="G45" i="11"/>
  <c r="D45" i="11"/>
  <c r="E41" i="11"/>
  <c r="F41" i="11"/>
  <c r="G41" i="11"/>
  <c r="D41" i="11"/>
  <c r="F36" i="11"/>
  <c r="G36" i="11"/>
  <c r="D36" i="11"/>
  <c r="F32" i="11"/>
  <c r="G32" i="11"/>
  <c r="D32" i="11"/>
  <c r="E27" i="11"/>
  <c r="F27" i="11"/>
  <c r="G27" i="11"/>
  <c r="D27" i="11"/>
  <c r="E23" i="11"/>
  <c r="F23" i="11"/>
  <c r="G23" i="11"/>
  <c r="F19" i="11"/>
  <c r="G19" i="11"/>
  <c r="D19" i="11"/>
  <c r="F15" i="11"/>
  <c r="G15" i="11"/>
  <c r="D15" i="11"/>
  <c r="D11" i="11"/>
  <c r="F11" i="11"/>
  <c r="G11" i="11"/>
  <c r="E7" i="11"/>
  <c r="F7" i="11"/>
  <c r="G7" i="11"/>
  <c r="D7" i="11"/>
  <c r="E56" i="7"/>
  <c r="G56" i="7"/>
  <c r="G24" i="6"/>
  <c r="E16" i="4"/>
  <c r="E99" i="4" s="1"/>
  <c r="F16" i="4"/>
  <c r="G16" i="4"/>
  <c r="E94" i="4"/>
  <c r="F94" i="4"/>
  <c r="G94" i="4"/>
  <c r="E164" i="1"/>
  <c r="F164" i="1"/>
  <c r="G164" i="1"/>
  <c r="D164" i="1"/>
  <c r="F158" i="1"/>
  <c r="G158" i="1"/>
  <c r="D158" i="1"/>
  <c r="E152" i="1"/>
  <c r="F152" i="1"/>
  <c r="G152" i="1"/>
  <c r="D152" i="1"/>
  <c r="E147" i="1"/>
  <c r="F147" i="1"/>
  <c r="G147" i="1"/>
  <c r="D147" i="1"/>
  <c r="E143" i="1"/>
  <c r="F143" i="1"/>
  <c r="G143" i="1"/>
  <c r="D143" i="1"/>
  <c r="F138" i="1"/>
  <c r="G138" i="1"/>
  <c r="D138" i="1"/>
  <c r="F134" i="1"/>
  <c r="G134" i="1"/>
  <c r="D134" i="1"/>
  <c r="E130" i="1"/>
  <c r="F130" i="1"/>
  <c r="G130" i="1"/>
  <c r="D130" i="1"/>
  <c r="F126" i="1"/>
  <c r="G126" i="1"/>
  <c r="D126" i="1"/>
  <c r="F122" i="1"/>
  <c r="G122" i="1"/>
  <c r="D122" i="1"/>
  <c r="F118" i="1"/>
  <c r="G118" i="1"/>
  <c r="D118" i="1"/>
  <c r="F114" i="1"/>
  <c r="G114" i="1"/>
  <c r="D114" i="1"/>
  <c r="F110" i="1"/>
  <c r="G110" i="1"/>
  <c r="D110" i="1"/>
  <c r="E105" i="1"/>
  <c r="F105" i="1"/>
  <c r="G105" i="1"/>
  <c r="D105" i="1"/>
  <c r="E100" i="1"/>
  <c r="F100" i="1"/>
  <c r="G100" i="1"/>
  <c r="D100" i="1"/>
  <c r="E96" i="1"/>
  <c r="F96" i="1"/>
  <c r="G96" i="1"/>
  <c r="D96" i="1"/>
  <c r="E89" i="1"/>
  <c r="F89" i="1"/>
  <c r="G89" i="1"/>
  <c r="D89" i="1"/>
  <c r="E84" i="1"/>
  <c r="F84" i="1"/>
  <c r="G84" i="1"/>
  <c r="D84" i="1"/>
  <c r="E80" i="1"/>
  <c r="F80" i="1"/>
  <c r="G80" i="1"/>
  <c r="D80" i="1"/>
  <c r="E76" i="1"/>
  <c r="F76" i="1"/>
  <c r="G76" i="1"/>
  <c r="D76" i="1"/>
  <c r="E72" i="1"/>
  <c r="F72" i="1"/>
  <c r="G72" i="1"/>
  <c r="D72" i="1"/>
  <c r="E67" i="1"/>
  <c r="F67" i="1"/>
  <c r="G67" i="1"/>
  <c r="D67" i="1"/>
  <c r="E63" i="1"/>
  <c r="F63" i="1"/>
  <c r="G63" i="1"/>
  <c r="D63" i="1"/>
  <c r="E59" i="1"/>
  <c r="F59" i="1"/>
  <c r="G59" i="1"/>
  <c r="D59" i="1"/>
  <c r="E55" i="1"/>
  <c r="F55" i="1"/>
  <c r="G55" i="1"/>
  <c r="D55" i="1"/>
  <c r="E51" i="1"/>
  <c r="F51" i="1"/>
  <c r="D51" i="1"/>
  <c r="F47" i="1"/>
  <c r="G47" i="1"/>
  <c r="D47" i="1"/>
  <c r="F43" i="1"/>
  <c r="D43" i="1"/>
  <c r="E39" i="1"/>
  <c r="F39" i="1"/>
  <c r="G39" i="1"/>
  <c r="D39" i="1"/>
  <c r="E35" i="1"/>
  <c r="F35" i="1"/>
  <c r="D35" i="1"/>
  <c r="E30" i="1"/>
  <c r="F30" i="1"/>
  <c r="G30" i="1"/>
  <c r="D30" i="1"/>
  <c r="E25" i="1"/>
  <c r="F25" i="1"/>
  <c r="G25" i="1"/>
  <c r="D25" i="1"/>
  <c r="F21" i="1"/>
  <c r="G21" i="1"/>
  <c r="D21" i="1"/>
  <c r="E16" i="1"/>
  <c r="F16" i="1"/>
  <c r="G16" i="1"/>
  <c r="D16" i="1"/>
  <c r="E12" i="1"/>
  <c r="F12" i="1"/>
  <c r="G12" i="1"/>
  <c r="D12" i="1"/>
  <c r="F7" i="1"/>
  <c r="G7" i="1"/>
  <c r="D7" i="1"/>
  <c r="E20" i="5"/>
  <c r="F20" i="5"/>
  <c r="G20" i="5"/>
  <c r="E50" i="7"/>
  <c r="F50" i="7"/>
  <c r="G50" i="7"/>
  <c r="D50" i="7"/>
  <c r="F46" i="7"/>
  <c r="D46" i="7"/>
  <c r="D42" i="7"/>
  <c r="F37" i="7"/>
  <c r="G37" i="7"/>
  <c r="D37" i="7"/>
  <c r="F56" i="7"/>
  <c r="D31" i="7"/>
  <c r="D56" i="7" s="1"/>
  <c r="E27" i="7"/>
  <c r="F27" i="7"/>
  <c r="D27" i="7"/>
  <c r="F23" i="7"/>
  <c r="G23" i="7"/>
  <c r="D23" i="7"/>
  <c r="E19" i="7"/>
  <c r="F19" i="7"/>
  <c r="D19" i="7"/>
  <c r="E15" i="7"/>
  <c r="F15" i="7"/>
  <c r="G15" i="7"/>
  <c r="G55" i="7" s="1"/>
  <c r="D15" i="7"/>
  <c r="E11" i="7"/>
  <c r="F11" i="7"/>
  <c r="G11" i="7"/>
  <c r="D11" i="7"/>
  <c r="F7" i="7"/>
  <c r="D7" i="7"/>
  <c r="E244" i="6"/>
  <c r="F244" i="6"/>
  <c r="G244" i="6"/>
  <c r="D244" i="6"/>
  <c r="E239" i="6"/>
  <c r="F239" i="6"/>
  <c r="D239" i="6"/>
  <c r="E234" i="6"/>
  <c r="F234" i="6"/>
  <c r="G234" i="6"/>
  <c r="D234" i="6"/>
  <c r="E229" i="6"/>
  <c r="F229" i="6"/>
  <c r="G229" i="6"/>
  <c r="D229" i="6"/>
  <c r="E219" i="6"/>
  <c r="F219" i="6"/>
  <c r="G219" i="6"/>
  <c r="D219" i="6"/>
  <c r="E215" i="6"/>
  <c r="F215" i="6"/>
  <c r="G215" i="6"/>
  <c r="D215" i="6"/>
  <c r="F211" i="6"/>
  <c r="G211" i="6"/>
  <c r="D211" i="6"/>
  <c r="E207" i="6"/>
  <c r="F207" i="6"/>
  <c r="G207" i="6"/>
  <c r="D207" i="6"/>
  <c r="F202" i="6"/>
  <c r="G202" i="6"/>
  <c r="D202" i="6"/>
  <c r="E198" i="6"/>
  <c r="F198" i="6"/>
  <c r="G198" i="6"/>
  <c r="D198" i="6"/>
  <c r="E194" i="6"/>
  <c r="F194" i="6"/>
  <c r="G194" i="6"/>
  <c r="D194" i="6"/>
  <c r="E189" i="6"/>
  <c r="F189" i="6"/>
  <c r="G189" i="6"/>
  <c r="D189" i="6"/>
  <c r="E185" i="6"/>
  <c r="F185" i="6"/>
  <c r="G185" i="6"/>
  <c r="D185" i="6"/>
  <c r="E179" i="6"/>
  <c r="F179" i="6"/>
  <c r="G179" i="6"/>
  <c r="D179" i="6"/>
  <c r="E175" i="6"/>
  <c r="F175" i="6"/>
  <c r="G175" i="6"/>
  <c r="D175" i="6"/>
  <c r="E171" i="6"/>
  <c r="F171" i="6"/>
  <c r="G171" i="6"/>
  <c r="D171" i="6"/>
  <c r="E166" i="6"/>
  <c r="F166" i="6"/>
  <c r="G166" i="6"/>
  <c r="D166" i="6"/>
  <c r="E162" i="6"/>
  <c r="F162" i="6"/>
  <c r="G162" i="6"/>
  <c r="D162" i="6"/>
  <c r="F158" i="6"/>
  <c r="G158" i="6"/>
  <c r="D158" i="6"/>
  <c r="E154" i="6"/>
  <c r="F154" i="6"/>
  <c r="G154" i="6"/>
  <c r="D154" i="6"/>
  <c r="E150" i="6"/>
  <c r="F150" i="6"/>
  <c r="G150" i="6"/>
  <c r="D150" i="6"/>
  <c r="E146" i="6"/>
  <c r="F146" i="6"/>
  <c r="G146" i="6"/>
  <c r="D146" i="6"/>
  <c r="E142" i="6"/>
  <c r="F142" i="6"/>
  <c r="G142" i="6"/>
  <c r="D142" i="6"/>
  <c r="F137" i="6"/>
  <c r="G137" i="6"/>
  <c r="D137" i="6"/>
  <c r="E125" i="6"/>
  <c r="F125" i="6"/>
  <c r="G125" i="6"/>
  <c r="D125" i="6"/>
  <c r="E121" i="6"/>
  <c r="F121" i="6"/>
  <c r="G121" i="6"/>
  <c r="D121" i="6"/>
  <c r="E116" i="6"/>
  <c r="F116" i="6"/>
  <c r="G116" i="6"/>
  <c r="D116" i="6"/>
  <c r="E112" i="6"/>
  <c r="F112" i="6"/>
  <c r="G112" i="6"/>
  <c r="D112" i="6"/>
  <c r="E108" i="6"/>
  <c r="F108" i="6"/>
  <c r="G108" i="6"/>
  <c r="D108" i="6"/>
  <c r="E104" i="6"/>
  <c r="F104" i="6"/>
  <c r="G104" i="6"/>
  <c r="D104" i="6"/>
  <c r="E100" i="6"/>
  <c r="F100" i="6"/>
  <c r="G100" i="6"/>
  <c r="D100" i="6"/>
  <c r="F96" i="6"/>
  <c r="G96" i="6"/>
  <c r="D96" i="6"/>
  <c r="F92" i="6"/>
  <c r="G92" i="6"/>
  <c r="D92" i="6"/>
  <c r="F88" i="6"/>
  <c r="G88" i="6"/>
  <c r="D88" i="6"/>
  <c r="E84" i="6"/>
  <c r="F84" i="6"/>
  <c r="G84" i="6"/>
  <c r="D84" i="6"/>
  <c r="F80" i="6"/>
  <c r="D80" i="6"/>
  <c r="D76" i="6"/>
  <c r="E71" i="6"/>
  <c r="F71" i="6"/>
  <c r="G71" i="6"/>
  <c r="E62" i="6"/>
  <c r="F62" i="6"/>
  <c r="G62" i="6"/>
  <c r="D67" i="6"/>
  <c r="D62" i="6"/>
  <c r="E50" i="6"/>
  <c r="F50" i="6"/>
  <c r="G50" i="6"/>
  <c r="D50" i="6"/>
  <c r="E46" i="6"/>
  <c r="F46" i="6"/>
  <c r="G46" i="6"/>
  <c r="D46" i="6"/>
  <c r="E54" i="6"/>
  <c r="F54" i="6"/>
  <c r="G54" i="6"/>
  <c r="D54" i="6"/>
  <c r="F42" i="6"/>
  <c r="G42" i="6"/>
  <c r="D42" i="6"/>
  <c r="E38" i="6"/>
  <c r="F38" i="6"/>
  <c r="G38" i="6"/>
  <c r="D38" i="6"/>
  <c r="E34" i="6"/>
  <c r="F34" i="6"/>
  <c r="G34" i="6"/>
  <c r="D34" i="6"/>
  <c r="E29" i="6"/>
  <c r="F29" i="6"/>
  <c r="G29" i="6"/>
  <c r="D29" i="6"/>
  <c r="E24" i="6"/>
  <c r="F24" i="6"/>
  <c r="D24" i="6"/>
  <c r="E20" i="6"/>
  <c r="F20" i="6"/>
  <c r="G20" i="6"/>
  <c r="D20" i="6"/>
  <c r="D15" i="6"/>
  <c r="D7" i="6"/>
  <c r="D71" i="6"/>
  <c r="E44" i="2"/>
  <c r="F44" i="2"/>
  <c r="G44" i="2"/>
  <c r="D44" i="2"/>
  <c r="E40" i="2"/>
  <c r="F40" i="2"/>
  <c r="G40" i="2"/>
  <c r="D40" i="2"/>
  <c r="E36" i="2"/>
  <c r="F36" i="2"/>
  <c r="G36" i="2"/>
  <c r="D36" i="2"/>
  <c r="D32" i="2"/>
  <c r="E28" i="2"/>
  <c r="F28" i="2"/>
  <c r="G28" i="2"/>
  <c r="D28" i="2"/>
  <c r="E23" i="2"/>
  <c r="F23" i="2"/>
  <c r="G23" i="2"/>
  <c r="D23" i="2"/>
  <c r="D50" i="2" s="1"/>
  <c r="F19" i="2"/>
  <c r="G19" i="2"/>
  <c r="D19" i="2"/>
  <c r="E15" i="2"/>
  <c r="F15" i="2"/>
  <c r="G15" i="2"/>
  <c r="D15" i="2"/>
  <c r="E11" i="2"/>
  <c r="E50" i="2" s="1"/>
  <c r="F11" i="2"/>
  <c r="G11" i="2"/>
  <c r="D11" i="2"/>
  <c r="E7" i="2"/>
  <c r="F7" i="2"/>
  <c r="G7" i="2"/>
  <c r="G50" i="2" s="1"/>
  <c r="D7" i="2"/>
  <c r="F36" i="3"/>
  <c r="D36" i="3"/>
  <c r="E32" i="3"/>
  <c r="F32" i="3"/>
  <c r="D32" i="3"/>
  <c r="E28" i="3"/>
  <c r="F28" i="3"/>
  <c r="D28" i="3"/>
  <c r="E24" i="3"/>
  <c r="F24" i="3"/>
  <c r="G24" i="3"/>
  <c r="D24" i="3"/>
  <c r="E19" i="3"/>
  <c r="F19" i="3"/>
  <c r="G19" i="3"/>
  <c r="G40" i="3" s="1"/>
  <c r="D19" i="3"/>
  <c r="E15" i="3"/>
  <c r="F15" i="3"/>
  <c r="E11" i="3"/>
  <c r="F11" i="3"/>
  <c r="D11" i="3"/>
  <c r="E7" i="3"/>
  <c r="F7" i="3"/>
  <c r="D7" i="3"/>
  <c r="D40" i="3" s="1"/>
  <c r="D94" i="4"/>
  <c r="E89" i="4"/>
  <c r="F89" i="4"/>
  <c r="G89" i="4"/>
  <c r="D89" i="4"/>
  <c r="E84" i="4"/>
  <c r="F84" i="4"/>
  <c r="G84" i="4"/>
  <c r="D84" i="4"/>
  <c r="E79" i="4"/>
  <c r="F79" i="4"/>
  <c r="G79" i="4"/>
  <c r="D79" i="4"/>
  <c r="F75" i="4"/>
  <c r="E75" i="4"/>
  <c r="G75" i="4"/>
  <c r="D75" i="4"/>
  <c r="E70" i="4"/>
  <c r="F70" i="4"/>
  <c r="G70" i="4"/>
  <c r="D70" i="4"/>
  <c r="E66" i="4"/>
  <c r="F66" i="4"/>
  <c r="G66" i="4"/>
  <c r="D66" i="4"/>
  <c r="E60" i="4"/>
  <c r="F60" i="4"/>
  <c r="G60" i="4"/>
  <c r="D60" i="4"/>
  <c r="E54" i="4"/>
  <c r="F54" i="4"/>
  <c r="G54" i="4"/>
  <c r="D54" i="4"/>
  <c r="E49" i="4"/>
  <c r="F49" i="4"/>
  <c r="G49" i="4"/>
  <c r="D49" i="4"/>
  <c r="E44" i="4"/>
  <c r="F44" i="4"/>
  <c r="G44" i="4"/>
  <c r="D44" i="4"/>
  <c r="E40" i="4"/>
  <c r="F40" i="4"/>
  <c r="G40" i="4"/>
  <c r="D40" i="4"/>
  <c r="E31" i="4"/>
  <c r="F31" i="4"/>
  <c r="G31" i="4"/>
  <c r="D31" i="4"/>
  <c r="E27" i="4"/>
  <c r="F27" i="4"/>
  <c r="G27" i="4"/>
  <c r="D27" i="4"/>
  <c r="D16" i="4"/>
  <c r="E11" i="4"/>
  <c r="F11" i="4"/>
  <c r="G11" i="4"/>
  <c r="D11" i="4"/>
  <c r="E7" i="4"/>
  <c r="F7" i="4"/>
  <c r="G7" i="4"/>
  <c r="D7" i="4"/>
  <c r="E125" i="5"/>
  <c r="F125" i="5"/>
  <c r="G125" i="5"/>
  <c r="D125" i="5"/>
  <c r="E121" i="5"/>
  <c r="F121" i="5"/>
  <c r="G121" i="5"/>
  <c r="D121" i="5"/>
  <c r="E116" i="5"/>
  <c r="F116" i="5"/>
  <c r="G116" i="5"/>
  <c r="D116" i="5"/>
  <c r="E111" i="5"/>
  <c r="F111" i="5"/>
  <c r="G111" i="5"/>
  <c r="D111" i="5"/>
  <c r="E107" i="5"/>
  <c r="F107" i="5"/>
  <c r="G107" i="5"/>
  <c r="D107" i="5"/>
  <c r="E98" i="5"/>
  <c r="F98" i="5"/>
  <c r="G98" i="5"/>
  <c r="D98" i="5"/>
  <c r="E93" i="5"/>
  <c r="F93" i="5"/>
  <c r="G93" i="5"/>
  <c r="D93" i="5"/>
  <c r="E88" i="5"/>
  <c r="F88" i="5"/>
  <c r="G88" i="5"/>
  <c r="D88" i="5"/>
  <c r="E83" i="5"/>
  <c r="F83" i="5"/>
  <c r="G83" i="5"/>
  <c r="D83" i="5"/>
  <c r="E78" i="5"/>
  <c r="F78" i="5"/>
  <c r="G78" i="5"/>
  <c r="D78" i="5"/>
  <c r="E70" i="5"/>
  <c r="F70" i="5"/>
  <c r="G70" i="5"/>
  <c r="D70" i="5"/>
  <c r="E66" i="5"/>
  <c r="F66" i="5"/>
  <c r="G66" i="5"/>
  <c r="D66" i="5"/>
  <c r="E62" i="5"/>
  <c r="F62" i="5"/>
  <c r="G62" i="5"/>
  <c r="D62" i="5"/>
  <c r="E58" i="5"/>
  <c r="F58" i="5"/>
  <c r="G58" i="5"/>
  <c r="D58" i="5"/>
  <c r="E53" i="5"/>
  <c r="F53" i="5"/>
  <c r="G53" i="5"/>
  <c r="D53" i="5"/>
  <c r="E49" i="5"/>
  <c r="F49" i="5"/>
  <c r="G49" i="5"/>
  <c r="D49" i="5"/>
  <c r="E45" i="5"/>
  <c r="F45" i="5"/>
  <c r="G45" i="5"/>
  <c r="D45" i="5"/>
  <c r="E40" i="5"/>
  <c r="F40" i="5"/>
  <c r="G40" i="5"/>
  <c r="D40" i="5"/>
  <c r="E33" i="5"/>
  <c r="F33" i="5"/>
  <c r="G33" i="5"/>
  <c r="D33" i="5"/>
  <c r="E29" i="5"/>
  <c r="F29" i="5"/>
  <c r="G29" i="5"/>
  <c r="D29" i="5"/>
  <c r="E24" i="5"/>
  <c r="F24" i="5"/>
  <c r="G24" i="5"/>
  <c r="D24" i="5"/>
  <c r="D20" i="5"/>
  <c r="E15" i="5"/>
  <c r="F15" i="5"/>
  <c r="G15" i="5"/>
  <c r="E11" i="5"/>
  <c r="E10" i="5" s="1"/>
  <c r="F11" i="5"/>
  <c r="G11" i="5"/>
  <c r="D11" i="5"/>
  <c r="D15" i="5"/>
  <c r="D7" i="5"/>
  <c r="E102" i="5"/>
  <c r="E131" i="5" s="1"/>
  <c r="F102" i="5"/>
  <c r="F131" i="5" s="1"/>
  <c r="G102" i="5"/>
  <c r="G131" i="5" s="1"/>
  <c r="D102" i="5"/>
  <c r="D131" i="5" s="1"/>
  <c r="D183" i="11"/>
  <c r="D182" i="11"/>
  <c r="D251" i="6"/>
  <c r="D99" i="4" l="1"/>
  <c r="E100" i="4"/>
  <c r="F50" i="2"/>
  <c r="F55" i="7"/>
  <c r="G99" i="4"/>
  <c r="D55" i="7"/>
  <c r="F99" i="4"/>
  <c r="G251" i="6"/>
  <c r="F251" i="6"/>
  <c r="D130" i="5"/>
  <c r="D250" i="6"/>
  <c r="E55" i="7"/>
  <c r="D167" i="9"/>
  <c r="G167" i="9"/>
  <c r="F167" i="9"/>
  <c r="F182" i="11"/>
  <c r="E182" i="11"/>
  <c r="G182" i="11"/>
  <c r="G250" i="6"/>
  <c r="E251" i="6"/>
  <c r="F250" i="6"/>
  <c r="E250" i="6"/>
  <c r="G100" i="4"/>
  <c r="F100" i="4"/>
  <c r="E40" i="3"/>
  <c r="F40" i="3"/>
  <c r="E175" i="1"/>
  <c r="G175" i="1"/>
  <c r="F175" i="1"/>
  <c r="G130" i="5"/>
  <c r="F130" i="5"/>
  <c r="E130" i="5"/>
  <c r="E167" i="9"/>
  <c r="G41" i="3"/>
  <c r="D41" i="3"/>
  <c r="F41" i="3"/>
  <c r="E41" i="3"/>
  <c r="E181" i="1"/>
  <c r="E182" i="1"/>
  <c r="E188" i="11"/>
  <c r="F188" i="11"/>
  <c r="G188" i="11"/>
  <c r="D188" i="11"/>
  <c r="G191" i="11"/>
  <c r="F191" i="11"/>
  <c r="E191" i="11"/>
  <c r="D191" i="11"/>
  <c r="G190" i="11"/>
  <c r="F190" i="11"/>
  <c r="E190" i="11"/>
  <c r="D190" i="11"/>
  <c r="G189" i="11"/>
  <c r="F189" i="11"/>
  <c r="E189" i="11"/>
  <c r="D189" i="11"/>
  <c r="E175" i="9" l="1"/>
  <c r="F175" i="9"/>
  <c r="G175" i="9"/>
  <c r="E173" i="9"/>
  <c r="F173" i="9"/>
  <c r="G173" i="9"/>
  <c r="E174" i="9"/>
  <c r="F174" i="9"/>
  <c r="G174" i="9"/>
  <c r="D173" i="9"/>
  <c r="E256" i="6"/>
  <c r="F256" i="6"/>
  <c r="G256" i="6"/>
  <c r="E257" i="6"/>
  <c r="F257" i="6"/>
  <c r="G257" i="6"/>
  <c r="E258" i="6"/>
  <c r="F258" i="6"/>
  <c r="G258" i="6"/>
  <c r="E259" i="6"/>
  <c r="F259" i="6"/>
  <c r="G259" i="6"/>
  <c r="D258" i="6"/>
  <c r="D256" i="6"/>
  <c r="D257" i="6"/>
  <c r="E106" i="4"/>
  <c r="E107" i="4"/>
  <c r="F106" i="4"/>
  <c r="G106" i="4"/>
  <c r="F107" i="4"/>
  <c r="G107" i="4"/>
  <c r="E57" i="2"/>
  <c r="F57" i="2"/>
  <c r="G57" i="2"/>
  <c r="E58" i="2"/>
  <c r="F58" i="2"/>
  <c r="G58" i="2"/>
  <c r="D58" i="2"/>
  <c r="E184" i="1"/>
  <c r="F184" i="1"/>
  <c r="G184" i="1"/>
  <c r="E183" i="1"/>
  <c r="F183" i="1"/>
  <c r="G183" i="1"/>
  <c r="F181" i="1"/>
  <c r="G181" i="1"/>
  <c r="D182" i="1"/>
  <c r="D181" i="1"/>
  <c r="D180" i="1"/>
  <c r="E136" i="5"/>
  <c r="F136" i="5"/>
  <c r="G136" i="5"/>
  <c r="E137" i="5"/>
  <c r="F137" i="5"/>
  <c r="G137" i="5"/>
  <c r="E138" i="5"/>
  <c r="F138" i="5"/>
  <c r="G138" i="5"/>
  <c r="E139" i="5"/>
  <c r="F139" i="5"/>
  <c r="G139" i="5"/>
  <c r="D136" i="5"/>
  <c r="D138" i="5"/>
  <c r="D139" i="5"/>
  <c r="D137" i="5"/>
  <c r="F182" i="1" l="1"/>
  <c r="G182" i="1"/>
  <c r="E48" i="3"/>
  <c r="F48" i="3"/>
  <c r="G48" i="3"/>
  <c r="E46" i="3"/>
  <c r="F46" i="3"/>
  <c r="G46" i="3"/>
  <c r="D174" i="9"/>
  <c r="D175" i="9"/>
  <c r="E63" i="7"/>
  <c r="F63" i="7"/>
  <c r="G63" i="7"/>
  <c r="E61" i="7"/>
  <c r="F61" i="7"/>
  <c r="G61" i="7"/>
  <c r="E60" i="7"/>
  <c r="F60" i="7"/>
  <c r="G60" i="7"/>
  <c r="D60" i="7"/>
  <c r="D61" i="7"/>
  <c r="D63" i="7"/>
  <c r="D259" i="6"/>
  <c r="D107" i="4"/>
  <c r="D106" i="4"/>
  <c r="D48" i="3" l="1"/>
  <c r="D46" i="3"/>
  <c r="D57" i="2"/>
  <c r="D184" i="1"/>
  <c r="D183" i="1"/>
</calcChain>
</file>

<file path=xl/sharedStrings.xml><?xml version="1.0" encoding="utf-8"?>
<sst xmlns="http://schemas.openxmlformats.org/spreadsheetml/2006/main" count="1717" uniqueCount="680">
  <si>
    <t>3 lentelė. Anykščių rajono savivaldybės 2025–2027 metų 001 Darnios kurortinės plėtros programos uždaviniai, priemonės, asignavimai ir kitos lėšos (tūkst. eurų)</t>
  </si>
  <si>
    <t>Programos uždavinio, priemonės kodas ir požymis</t>
  </si>
  <si>
    <t>Uždavinio, priemonės pavadinimas, finansavimo šaltiniai</t>
  </si>
  <si>
    <t>Asignavimai ir kitos lėšos 
2024-iesiems metams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</si>
  <si>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</si>
  <si>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</si>
  <si>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</si>
  <si>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</si>
  <si>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Priemonės koordinatorius</t>
  </si>
  <si>
    <t>Priemonės vykdytojas</t>
  </si>
  <si>
    <t xml:space="preserve">001-01-01 (T)*
</t>
  </si>
  <si>
    <t>Uždavinys: Plėsti tarptautinių kultūrinių paslaugų įvairovę ir gerinti kokybę</t>
  </si>
  <si>
    <t>001-01-01-1.1.1.01 (TP)***</t>
  </si>
  <si>
    <t>1.2.2.1</t>
  </si>
  <si>
    <t>1. Savivaldybės biudžetas (įskaitant skolintas lėšas)</t>
  </si>
  <si>
    <t>Iš jo:</t>
  </si>
  <si>
    <t xml:space="preserve">Savivaldybės biudžeto lėšos (nuosavos, be ankstesnių metų likučio) </t>
  </si>
  <si>
    <t>2.  Kiti šaltiniai</t>
  </si>
  <si>
    <t>001-01-01-1.1.1.02 (TP)</t>
  </si>
  <si>
    <t>Tarptautinių ir kitų ES kultūros ir turizmo projektų parengimas ir įgyvendinimas</t>
  </si>
  <si>
    <t>1.2.3.2</t>
  </si>
  <si>
    <t>001-01-01-1.1.1.04 (TP)</t>
  </si>
  <si>
    <t>Kultūros paveldo objektų išsaugojimas ir pritaikymas šiuolaikinėms reikmėms</t>
  </si>
  <si>
    <t>1.1.3.2</t>
  </si>
  <si>
    <t>Europos Sąjungos ir kitos tarptautinės finansinės paramos lėšos</t>
  </si>
  <si>
    <t>001-01-01-1.1.1.07 (TP)</t>
  </si>
  <si>
    <t>Tradicinių festivalių įgyvendinimas</t>
  </si>
  <si>
    <t>001-01-01-1.1.1.08 (TP)</t>
  </si>
  <si>
    <t xml:space="preserve">Kultūrinio turizmo iniciatyvos (Kurorto statuso gavimo veiklų dalis) </t>
  </si>
  <si>
    <t>1.3.1.2</t>
  </si>
  <si>
    <t>1.1.1.13</t>
  </si>
  <si>
    <t xml:space="preserve">001-01-02 (T)*
</t>
  </si>
  <si>
    <t>Plėtoti Anykščių rajono savivaldybės įvaizdį, užtikrinti efektyvią viešųjų ryšių bei rinkodaros sistemą</t>
  </si>
  <si>
    <t>001-01-02-1.1.2.01 (TP)</t>
  </si>
  <si>
    <t>Komunikacijos priemonių įgyvendinimas</t>
  </si>
  <si>
    <t>1.3.1.3</t>
  </si>
  <si>
    <t>Lietuvos Respublikos valstybės biudžeto dotacijos</t>
  </si>
  <si>
    <t>001-01-02-1.1.2.02 (TP)</t>
  </si>
  <si>
    <t>Reprezentavimo priemonių įgyvendinimas</t>
  </si>
  <si>
    <t>1.1.1.1</t>
  </si>
  <si>
    <t>001-01-02-1.1.2.03 (TP)</t>
  </si>
  <si>
    <t xml:space="preserve"> Tarptautinių ryšių plėtojimas</t>
  </si>
  <si>
    <t>1.2.3.1, 1.2.3.2</t>
  </si>
  <si>
    <t>001-01-02-1.1.2.05 (TP)</t>
  </si>
  <si>
    <t>Reprezentacinės kultūros premijos</t>
  </si>
  <si>
    <t>1.2.2.5</t>
  </si>
  <si>
    <t>001-01-02-1.1.2.07 (TP)</t>
  </si>
  <si>
    <t>001-01-02-1.1.4.02 (TP)</t>
  </si>
  <si>
    <t>1.2.2.2, 1.2.2.7</t>
  </si>
  <si>
    <t>001-01-02-1.1.4.05</t>
  </si>
  <si>
    <t>Sakralinio paveldo objektų tvarkymas</t>
  </si>
  <si>
    <t>1.1.3.4</t>
  </si>
  <si>
    <t>001-01-02-1.1.4.08</t>
  </si>
  <si>
    <t>Pasirengimas dainų ir šokių šventėms</t>
  </si>
  <si>
    <t>001-01-02-1.2.1.02</t>
  </si>
  <si>
    <t>Etninės kultūros plėtra</t>
  </si>
  <si>
    <t>001-01-02-1.2.1.03</t>
  </si>
  <si>
    <t xml:space="preserve">Viešųjų paslaugų kūrybinių industrijų plėtotei organizavimas ir vykdymas </t>
  </si>
  <si>
    <t>1.2.3.5, 1.2.3.6</t>
  </si>
  <si>
    <t>001-01-03 (T)*</t>
  </si>
  <si>
    <t>Vystyti kultūros infrastruktūrą</t>
  </si>
  <si>
    <t>001-01-03-1.2.1.05 (TP)</t>
  </si>
  <si>
    <t>1.2.1.1, 1.2.1.3</t>
  </si>
  <si>
    <t>001-01-03-1.2.1.07</t>
  </si>
  <si>
    <t>Bibliotekų knygų fondo atnaujinimas</t>
  </si>
  <si>
    <t>001-01-03-1.2.1.09</t>
  </si>
  <si>
    <t>Anykščių rajono muziejų modernizavimas ir ekspozicijų atnaujinimas</t>
  </si>
  <si>
    <t>001-01-03-1.2.1.11</t>
  </si>
  <si>
    <t>A.Baranausko ir A.Vienuolio-Žukausko memorialinio muziejaus padalinio Siaurojo geležinkelio sandėlio rekonstrukcija</t>
  </si>
  <si>
    <t>001-01-03-1.2.1.16</t>
  </si>
  <si>
    <t>Kultūros įstaigų veiklos išlaidos</t>
  </si>
  <si>
    <t>Pajamų įmokos ir kitos pajamos</t>
  </si>
  <si>
    <t>001-01-04 (T)*</t>
  </si>
  <si>
    <t>Užtikrinti kultūros ir gamtos paveldo išsaugojimą bei populiarinimą, pritaikant jį turizmo, rekreacijos, kultūrinėms, edukacinėms, bendruomeninėms reikmėms</t>
  </si>
  <si>
    <t>001-01-04-1.2.1.17</t>
  </si>
  <si>
    <t xml:space="preserve">Turizmo projektų įgyvendinimas </t>
  </si>
  <si>
    <t>001-01-04-1.2.1.20</t>
  </si>
  <si>
    <t>Menų pažinimo centras Anykščiuose NAUJA</t>
  </si>
  <si>
    <t>001-01-04-1.2.1.21</t>
  </si>
  <si>
    <t>Kūrybinių ir kultūrinių industrijų potencialio stiprinimas NAUJA</t>
  </si>
  <si>
    <t>001-01-04-1.2.2.02</t>
  </si>
  <si>
    <t>Reklamos įrenginių tvarkymas</t>
  </si>
  <si>
    <t>1.3.1.5</t>
  </si>
  <si>
    <t>001-01-04-1.2.2.03</t>
  </si>
  <si>
    <t>Viešųjų erdvių kūrimas ir tvarkymas</t>
  </si>
  <si>
    <t>001-01-04-1.2.2.04</t>
  </si>
  <si>
    <t>Miesto šventinis apšvietimas ir papuošimas</t>
  </si>
  <si>
    <t>001-01-04-1.2.2.05</t>
  </si>
  <si>
    <t>Želdynų kūrimas, tvarkymas, apsauga ir priežiūra</t>
  </si>
  <si>
    <t>4.3.2.1.</t>
  </si>
  <si>
    <t>001-01-04-1.2.2.06</t>
  </si>
  <si>
    <t xml:space="preserve">Mažieji architektūros objektai </t>
  </si>
  <si>
    <t>001-01-04-1.2.2.10</t>
  </si>
  <si>
    <t>Adresų suteikimas ir keitimas</t>
  </si>
  <si>
    <t>001-01-04-1.2.2.12</t>
  </si>
  <si>
    <t>Kurorto statuso gavimo pasirengimo infrastruktūriniai darbai</t>
  </si>
  <si>
    <t>001-01-04-1.2.4.11</t>
  </si>
  <si>
    <t xml:space="preserve">Kurorto parko su mineralinio vandens biuvete įrengimas </t>
  </si>
  <si>
    <t>001-01-04-1.2.6.09</t>
  </si>
  <si>
    <t>Anykščių siaurojo geležinkelio pastatai, pastatų kompleksai, ruožas, aplinka</t>
  </si>
  <si>
    <t>1.1.3.3</t>
  </si>
  <si>
    <t>001-01-04-1.2.6.11</t>
  </si>
  <si>
    <t>Piliakalnių ir kitų kultūros paveldo vertybių pritaikymas turizmui</t>
  </si>
  <si>
    <t>001-01-04-1.2.6.15</t>
  </si>
  <si>
    <t>Viešųjų (įvykio, laidojimo, memorialinės vietos ) kultūros paveldo objektų išsaugojimas</t>
  </si>
  <si>
    <t>001-01-04-1.2.7.06</t>
  </si>
  <si>
    <t>Žemės sklypų visuomenės poreikiams paėmimas, dokumentų rengimas</t>
  </si>
  <si>
    <t>2.1.1.1</t>
  </si>
  <si>
    <t>2. Kitos pajamos ir pajamų šaltiniai</t>
  </si>
  <si>
    <t>001-01-04-1.2.7.07</t>
  </si>
  <si>
    <t>Žemės sklypų suformavimo, kadastrinių matavimų ir topografinių darbų atlikimas</t>
  </si>
  <si>
    <t>001-01-04-1.2.7.12</t>
  </si>
  <si>
    <t>Turizmo infrastruktūros plėtra ir modernizavimas NAUJA</t>
  </si>
  <si>
    <t>001-01-04-1.2.7.13</t>
  </si>
  <si>
    <t>Viešųjų turizmo paslaugų efektyvinimas funkcinės zonos "Ežerų Lietuva" savivaldybėse NAUJA</t>
  </si>
  <si>
    <t>IŠ VISO programai finansuoti pagal finansavimo šaltinius (1 ir 2 punktai)</t>
  </si>
  <si>
    <t>Iš jų: regioninių pažangos priemonių lėšos</t>
  </si>
  <si>
    <t>Asignavimų ir kitų lėšų pokytis, palyginti su ankstesnių metų patvirtintų asignavimų ir kitų lėšų planu</t>
  </si>
  <si>
    <t>­6,3</t>
  </si>
  <si>
    <t>2. Kitos pajamos</t>
  </si>
  <si>
    <t xml:space="preserve">* T – tęstinės veiklos uždavinys </t>
  </si>
  <si>
    <t>** P – pažangos uždavinys</t>
  </si>
  <si>
    <t>***TP - tęstinės veiklos priemonė</t>
  </si>
  <si>
    <t>****PP - pažangos priemonė</t>
  </si>
  <si>
    <t>3 lentelė. Anykščių rajono savivaldybės 2025–2027 metų 002 Kryptingo verslo ir investicijų pritraukimo programos uždaviniai, priemonės, asignavimai ir kitos lėšos (tūkst. eurų)</t>
  </si>
  <si>
    <t xml:space="preserve">002-01-01 (T)*
</t>
  </si>
  <si>
    <t>Uždavinys: Užtikrinti paramą bei plėtoti kitas paslaugas verslui</t>
  </si>
  <si>
    <t>002-01-01-2.1.1.08 (TP)</t>
  </si>
  <si>
    <t>Priemonė: Investicinių projektų vykdymas</t>
  </si>
  <si>
    <t>002-01-01-2.1.2.02 (TP)</t>
  </si>
  <si>
    <t>Smulkiojo ir vidutinio verslo skatinimas</t>
  </si>
  <si>
    <t>2.1.2.3</t>
  </si>
  <si>
    <t>0002-01-01-2.1.2.03 (TP)</t>
  </si>
  <si>
    <t>Socialinio, bendruomeninio ir kitų verslo rūšių, įgyvendinant bendruomenių iniciatyvas, skatinimas</t>
  </si>
  <si>
    <t>2.3.2.2</t>
  </si>
  <si>
    <t>0002-01-01-2.1.2.07 (TP)</t>
  </si>
  <si>
    <t xml:space="preserve">Viešųjų paslaugų verslui organizavimas ir vykdymas </t>
  </si>
  <si>
    <t>2.1.2.4, 2.1.2.5, 2.1.3.2</t>
  </si>
  <si>
    <t>0002-01-01-2.1.2.09 (TP)</t>
  </si>
  <si>
    <t>Nevyriausybinių ir bendruomeninių organizacijų iniciatyvų skatinimas ir rėmimas</t>
  </si>
  <si>
    <t>3.2.3.2</t>
  </si>
  <si>
    <t>0002-01-01-2.1.2.10. (TP)</t>
  </si>
  <si>
    <t>Anykščių miesto viešųjų erdvių sistemos pertvarkymas (I etapas. Apleistos teritorijos ir pastatų Tilto gatvėje konversija)</t>
  </si>
  <si>
    <t>2.1.1.2</t>
  </si>
  <si>
    <t>0002-01-01-2.1.2.11 (TP)</t>
  </si>
  <si>
    <t xml:space="preserve">Anykštėno kortelės koncepcijos sukūrimas ir įgyvendinimas </t>
  </si>
  <si>
    <t>0002-01-01-2.1.2.12 (TP)</t>
  </si>
  <si>
    <t>Gyventojų iniciatyvų programa</t>
  </si>
  <si>
    <t>0002-01-01-2.1.2.13 (TP)</t>
  </si>
  <si>
    <t>Viešųjų paslaugų perdavimas socialiniams partneriams Anykščių rajono savivaldybėje</t>
  </si>
  <si>
    <t>2.1.3.5</t>
  </si>
  <si>
    <t>0002-01-01-2.1.2.14 (TP)</t>
  </si>
  <si>
    <t>Akceleravimo, inkubavimo ir mentorystės programa verslui</t>
  </si>
  <si>
    <t>2.1.2.5</t>
  </si>
  <si>
    <t>­117,0</t>
  </si>
  <si>
    <t>3 lentelė. Anykščių rajono savivaldybės 2025–2027 metų 003 Konkurencingo žemės ūkio ir kaimiškų vietovių vystymo programos uždaviniai, priemonės, asignavimai ir kitos lėšos (tūkst. eurų)</t>
  </si>
  <si>
    <t xml:space="preserve">003-01-01 (T)*
</t>
  </si>
  <si>
    <t>Uždavinys: Sudaryti tinkamas sąlygas žemės ūkio vystymui</t>
  </si>
  <si>
    <t>0003-01-01-3.1.1.03(TP)</t>
  </si>
  <si>
    <t>Priemonė: Kaimo verslo ir investicijų veikla</t>
  </si>
  <si>
    <t>2.2.1.2.</t>
  </si>
  <si>
    <t>21,0</t>
  </si>
  <si>
    <t>0003-01-01-3.1.1.04 (TP)</t>
  </si>
  <si>
    <t>Žemdirbių švenčių, mokomųjų kelionių/ seminarų ir kitų renginių organizavimas</t>
  </si>
  <si>
    <t>2.2.1.3.</t>
  </si>
  <si>
    <t>5,0</t>
  </si>
  <si>
    <t>0003-01-01-3.1.1.05 (TP)</t>
  </si>
  <si>
    <t>Žemės ūkio transporto priemonių registracijos/techninės priežiūros vykdymas</t>
  </si>
  <si>
    <t>7,2</t>
  </si>
  <si>
    <t>0003-01-01-3.1.1.06 (TP)</t>
  </si>
  <si>
    <t xml:space="preserve">Melioracijos veikla </t>
  </si>
  <si>
    <t>2.2.1.4.</t>
  </si>
  <si>
    <t>0003-01-01-3.1.1.07 (TP)</t>
  </si>
  <si>
    <t>Parama melioracijos statinių naudotojų asociacijoms</t>
  </si>
  <si>
    <t>2.2.1.6.</t>
  </si>
  <si>
    <t>0003-01-01-3.1.1.08 (TP)</t>
  </si>
  <si>
    <t>Žemės ūkio funkcijų vykdymas</t>
  </si>
  <si>
    <t>0003-01-01-3.1.4.08 (TP)</t>
  </si>
  <si>
    <t xml:space="preserve"> Fontanų priežiūra Šventosios upėje ties Tilto gatve </t>
  </si>
  <si>
    <t>0003-01-01-3.1.5.08 (TP)</t>
  </si>
  <si>
    <t>Šventosios upės užtvankos  remontas</t>
  </si>
  <si>
    <t>5,00</t>
  </si>
  <si>
    <t>­15,4</t>
  </si>
  <si>
    <t>­30,2</t>
  </si>
  <si>
    <t>3 lentelė. Anykščių rajono savivaldybės 2025–2027 metų 004 Sveikatos apsaugos programos uždaviniai, priemonės, asignavimai ir kitos lėšos (tūkst. eurų)</t>
  </si>
  <si>
    <t xml:space="preserve">004-01-01 (T)*
</t>
  </si>
  <si>
    <t>Uždavinys: Modernizuoti sveikatos priežiūros paslaugų infrastruktūrą</t>
  </si>
  <si>
    <t>004-01-01-4.1.1.01 (TP)</t>
  </si>
  <si>
    <t>Sveikatos priežiūros įstaigų, patalpų, infrastruktūros 
renovavimas ir modernizavimas</t>
  </si>
  <si>
    <t>3.2.1.1</t>
  </si>
  <si>
    <t>004-01-01-4.1.1.06 (TP)</t>
  </si>
  <si>
    <t>Ilgalaikės sveikatos priežiūros paslaugų plėtros užtikrinimas Anykščių rajone NAUJA</t>
  </si>
  <si>
    <t>004-01-01-4.1.2.01 (TP)</t>
  </si>
  <si>
    <t>Asmens sveikatos priežiūros paslaugų prieinamumo gerinimas VšĮ Anykščių rajono savivaldybės pirminės sveikatos priežiūros centre ir VšĮ Anykščių rajono savivaldybės ligoninėje</t>
  </si>
  <si>
    <t>3.2.2.1</t>
  </si>
  <si>
    <t>004-01-01-4.1.2.02 (TP)</t>
  </si>
  <si>
    <t>Sveikesnis ir saugesnis jaunimo gyvenimas</t>
  </si>
  <si>
    <t>3.2.3.1</t>
  </si>
  <si>
    <t>004-01-01-4.1.2.08 (TP)</t>
  </si>
  <si>
    <t>Dantų protezavimo paslaugos prieinamumo gerinimas</t>
  </si>
  <si>
    <t>004-01-01-4.1.2.09 (TP)</t>
  </si>
  <si>
    <t xml:space="preserve">Trūkstamų specialybių gydytojų pritraukimo skatinimas </t>
  </si>
  <si>
    <t>3.2.2.3</t>
  </si>
  <si>
    <t xml:space="preserve">004-01-02 (T)*
</t>
  </si>
  <si>
    <t>Uždavinys. Užtikrinti kokybišką sveikatos priežiūros paslaugų plėtrą ir prieinamumą</t>
  </si>
  <si>
    <t>004-01-02-4.1.2.10 (TP)</t>
  </si>
  <si>
    <t>3.2.3.4</t>
  </si>
  <si>
    <t>004-01-02-4.1.2.11 (TP)</t>
  </si>
  <si>
    <t>Pacientų pavežėjimo savivaldybės lygmeniu paslaugos užtikrinimas</t>
  </si>
  <si>
    <t>004-01-02-4.1.2.12 (TP)</t>
  </si>
  <si>
    <t xml:space="preserve">Sveikatos centro sudėtyje teikiamų sveikatos priežiūros paslaugų infrastruktūros modernizavimas </t>
  </si>
  <si>
    <t>004-01-02-4.1.2.13 (TP)</t>
  </si>
  <si>
    <t xml:space="preserve">Mobilių komandų aprūpinimas įranga ir transporto priemonėmis </t>
  </si>
  <si>
    <t xml:space="preserve">004-01-02-4.1.2.14 </t>
  </si>
  <si>
    <t>Sveikatos priežiūros specialistų rengimas, pritraukimas Anykščiuose</t>
  </si>
  <si>
    <t>004-01-02-4.1.2.15</t>
  </si>
  <si>
    <t>Anykščių sveikatos centro veiklos modelio diegimas</t>
  </si>
  <si>
    <t>3.2.2.1, 3.2.1.3</t>
  </si>
  <si>
    <t>004-01-02-4.1.3.01 (TP)</t>
  </si>
  <si>
    <t xml:space="preserve">Plėtoti sveiką gyvenseną bei stiprinti sveikos gyvensenos įgūdžius ugdymo įstaigose </t>
  </si>
  <si>
    <t>004-01-02-4.1.3.02 (TP)</t>
  </si>
  <si>
    <t xml:space="preserve">Plėtoti sveiką gyvenseną bei stiprinti sveikos gyvensenos įgūdžius bendruomenėse, vykdyti visuomenės sveikatos stebėseną savivaldybėse </t>
  </si>
  <si>
    <t>3.2.3.5</t>
  </si>
  <si>
    <t>004-01-02-4.1.3.03 (TP)</t>
  </si>
  <si>
    <t xml:space="preserve">Visuomenės sveikatos projektų vykdymas </t>
  </si>
  <si>
    <t>004-01-02-4.1.3.05 (TP)</t>
  </si>
  <si>
    <t>Plėtoti psichikos sveikatos stiprinimo, psichosocialinės pagalbos ir savižudybių prevencijos intervencijas</t>
  </si>
  <si>
    <t>3.2.3.5, 3.4.2.1.</t>
  </si>
  <si>
    <t>004-01-02-4.1.3.06 (TP)</t>
  </si>
  <si>
    <t xml:space="preserve">004-01-02-4.1.3.07  </t>
  </si>
  <si>
    <t>Skiepijimų nuo užkrečiamų ligų aktyvumo skatinimas ir supratimo didinimas</t>
  </si>
  <si>
    <t>004-01-02-4.1.3.08</t>
  </si>
  <si>
    <t>Priklausomybės ligomis sergančių nepilnamečių reabilitacijos tęstinumo užtikrinimas NAUJA</t>
  </si>
  <si>
    <r>
      <t xml:space="preserve"> </t>
    </r>
    <r>
      <rPr>
        <b/>
        <sz val="10"/>
        <color theme="1"/>
        <rFont val="Symbol"/>
        <family val="1"/>
        <charset val="2"/>
      </rPr>
      <t>­</t>
    </r>
    <r>
      <rPr>
        <b/>
        <sz val="10"/>
        <color theme="1"/>
        <rFont val="Times New Roman"/>
        <family val="1"/>
        <charset val="186"/>
      </rPr>
      <t>625,21</t>
    </r>
  </si>
  <si>
    <t>3 lentelė. Anykščių rajono savivaldybės 2025–2027 metų 005 Palankios socialinės aplinkos kūrimo programos uždaviniai, priemonės, asignavimai ir kitos lėšos (tūkst. eurų)</t>
  </si>
  <si>
    <t xml:space="preserve">005-01-01 (T)*
</t>
  </si>
  <si>
    <t>Uždavinys: Užtikrinti socialinių paslaugų kokybę ir prieinamumą, didinti jų įvairovę</t>
  </si>
  <si>
    <t>005-01-01-5.1.1.01 (TP)</t>
  </si>
  <si>
    <t>Užimtumo didinimo programos įgyvendinimas</t>
  </si>
  <si>
    <t>204,9</t>
  </si>
  <si>
    <t>005-01-01-5.1.1.02 (TP)</t>
  </si>
  <si>
    <t>Pirminė teisinė pagalba</t>
  </si>
  <si>
    <t>005-01-01-5.1.1.06 (TP)</t>
  </si>
  <si>
    <t>Socialinių darbuotojų kvalifikacijos kėlimas</t>
  </si>
  <si>
    <t>005-01-01-5.1.1.07 (TP)</t>
  </si>
  <si>
    <t xml:space="preserve"> Socialinių paslaugų projektų įgyvendinimas</t>
  </si>
  <si>
    <t>005-01-01-5.1.1.08 (TP)</t>
  </si>
  <si>
    <t>Socialinių paslaugų pirkimų ir finansavimo vykdymas</t>
  </si>
  <si>
    <t>3.3.2.1</t>
  </si>
  <si>
    <t>005-01-01-5.1.1.09 (TP)</t>
  </si>
  <si>
    <t>Pagalbos pinigų mokėjimas</t>
  </si>
  <si>
    <t>005-01-01-5.1.1.10 (TP)</t>
  </si>
  <si>
    <t>Socialinių paslaugų įstaigų veiklos išlaidos</t>
  </si>
  <si>
    <t>005-01-01-5.1.1.11 (TP)</t>
  </si>
  <si>
    <t>Subsidijos ir lengvatinis vežimas</t>
  </si>
  <si>
    <t xml:space="preserve">005-01-02 (T)*
</t>
  </si>
  <si>
    <t>Uždavinys: Kurti palankią vaikui ir šeimai aplinką, mažinti socialinę atskirtį</t>
  </si>
  <si>
    <t>005-01-01-5.1.1.13 (TP)</t>
  </si>
  <si>
    <t>Papildoma išmoka gimus vaikui</t>
  </si>
  <si>
    <t>005-01-01-5.1.2.01 (TP)</t>
  </si>
  <si>
    <t>Socialinės paramos mokiniams administravimas</t>
  </si>
  <si>
    <t>13,5</t>
  </si>
  <si>
    <t>005-01-01-5.1.2.02 (TP)</t>
  </si>
  <si>
    <t>Piniginės socialinės paramos skyrimas ir mokėjimas</t>
  </si>
  <si>
    <t>005-01-01-5.1.2.03 (TP)</t>
  </si>
  <si>
    <t>Individualios pagalbos teikimo išlaidų kompensacijų skyrimas ir mokėjimas</t>
  </si>
  <si>
    <t>005-01-01-5.1.2.04 (TP)</t>
  </si>
  <si>
    <t>Išmokų vaikams skyrimas ir mokėjimas</t>
  </si>
  <si>
    <t>005-01-01-5.1.2.06 (TP)</t>
  </si>
  <si>
    <t>Neveiksnumo nustatymo procedūrų organizavimas</t>
  </si>
  <si>
    <t>005-01-01-5.1.2.07 (TP)</t>
  </si>
  <si>
    <t>Vienkartinių pašalpų mokėjimas</t>
  </si>
  <si>
    <t>005-01-01-5.1.2.08 (TP)</t>
  </si>
  <si>
    <t>Materialinio nepritekliaus mažinimo programa</t>
  </si>
  <si>
    <t>005-01-01-5.1.3.01 (TP)</t>
  </si>
  <si>
    <t>Būsto pritaikymas neįgaliesiems</t>
  </si>
  <si>
    <t>3.3.3.3</t>
  </si>
  <si>
    <t>005-01-01-5.1.3.02 (TP)</t>
  </si>
  <si>
    <t>Neįgaliųjų socialinės integracijos projektų įgyvendinimas</t>
  </si>
  <si>
    <t>3.3.3.2, 3.3.3.3</t>
  </si>
  <si>
    <t>005-01-01-5.1.3.03 (TP)</t>
  </si>
  <si>
    <t>Socialinio būsto fondo plėtra nepalankias sąlygas turintiems asmenims</t>
  </si>
  <si>
    <t>3.3.3.1</t>
  </si>
  <si>
    <t>005-01-01-5.1.4.07 (TP)</t>
  </si>
  <si>
    <t xml:space="preserve">Perėjimas nuo institucinės globos prie šeimoje ir bendruomenėje teikiamų paslaugų </t>
  </si>
  <si>
    <t>3.3.2.2</t>
  </si>
  <si>
    <t>005-01-01-5.1.4.08 (TP)</t>
  </si>
  <si>
    <t>Kompleksiškai teikiamų paslaugų šeimoms plėtra</t>
  </si>
  <si>
    <t>005-01-01-5.1.4.12 (TP)</t>
  </si>
  <si>
    <t>005-01-01-5.1.5.01 (TP)</t>
  </si>
  <si>
    <t xml:space="preserve">Asmeninės pagalbos teikimo ir administravimo įgyvendinimas </t>
  </si>
  <si>
    <t>005-01-01-5.1.5.03 (TP)</t>
  </si>
  <si>
    <t xml:space="preserve">Socialinio būsto plėtra </t>
  </si>
  <si>
    <t>3.3.3.1, 3.3.3.2</t>
  </si>
  <si>
    <t>005-01-01-5.1.5.04 (TP)</t>
  </si>
  <si>
    <t xml:space="preserve">Akredituotos socialinių paslaugų priežiūros finansavimas </t>
  </si>
  <si>
    <t>005-01-01-5.1.5.05 (TP)</t>
  </si>
  <si>
    <t>Socialinės priežiūros šeimoms teikimas</t>
  </si>
  <si>
    <t>3.3.3.5</t>
  </si>
  <si>
    <t>005-01-01-5.1.5.06</t>
  </si>
  <si>
    <t>Prevencinių priemonių ir specializuotos pagalbos smurto artimoje aplinkoje elgesio keitimui įgyvendinimas</t>
  </si>
  <si>
    <t>Savivaldybės biudžeto lėšos (nuosavos, be ankstesnių metų likučio)</t>
  </si>
  <si>
    <t>­1406,62</t>
  </si>
  <si>
    <t>3 lentelė. Anykščių rajono savivaldybės 2025–2027 metų 006 Kokybiškos švietimo sistemos kūrimo, sporto skatinimo ir jaunimo užimtumoprogramos uždaviniai, priemonės, asignavimai ir kitos lėšos (tūkst. eurų)</t>
  </si>
  <si>
    <t xml:space="preserve">006-01-01 (T)*
</t>
  </si>
  <si>
    <t>Uždavinys: Plėsti paslaugų spektrą ir prieinamumą jaunimui</t>
  </si>
  <si>
    <t>006-01-01-6.1.1.01 (TP)***</t>
  </si>
  <si>
    <t>Priemonė: Jaunimo užimtumo skatinimas</t>
  </si>
  <si>
    <t>3.1.2.7.</t>
  </si>
  <si>
    <t>006-01-01-6.1.1.02 (TP)</t>
  </si>
  <si>
    <t>Atvirojo jaunimo centro veiklos užtikrinimas</t>
  </si>
  <si>
    <t>006-01-01-6.1.1.03 (TP)</t>
  </si>
  <si>
    <t>Jaunimo reikalų tarybos veiklos finansavimas</t>
  </si>
  <si>
    <t xml:space="preserve">006-01-02 (T)*
</t>
  </si>
  <si>
    <t>Uždavinys: Modernizuoti švietimo infrastruktūrą</t>
  </si>
  <si>
    <t>006-01-02-6.1.1.06 (TP)</t>
  </si>
  <si>
    <t xml:space="preserve"> Troškūnų Kazio Inčiūros gimnazijos pastato rekonstravimas</t>
  </si>
  <si>
    <t>3.1.1.1.</t>
  </si>
  <si>
    <t>006-01-02-6.1.1.07 (TP)</t>
  </si>
  <si>
    <t>Lopšelio-darželio „Žilvitis“ pastato rekonstrukcija</t>
  </si>
  <si>
    <t>3.1.1.2.</t>
  </si>
  <si>
    <t>006-01-02-6.1.1.09 (TP)</t>
  </si>
  <si>
    <t xml:space="preserve">Anykščių vaikų lopšelio-darželio „Eglutė“modernizavimas </t>
  </si>
  <si>
    <t>006-01-02-6.1.1.11 (TP)</t>
  </si>
  <si>
    <t>Anykščių A. Baranausko pagrindinės mokyklos pastato rekonstrukcija</t>
  </si>
  <si>
    <t>006-01-02-6.1.1.12 (TP)</t>
  </si>
  <si>
    <t>Anykščių A.Vienuolio progimnazijos modernizavimas (vidaus erdvių remontas ir aprūpinimas įranga)</t>
  </si>
  <si>
    <t>006-01-02-6.1.1.14 (TP)</t>
  </si>
  <si>
    <t>Švietimo objektų remontas ir pritaikymas kokybiškai veiklai</t>
  </si>
  <si>
    <t>3.1.1.1, 3.1.1.3.</t>
  </si>
  <si>
    <t>006-01-02-6.1.1.16 (TP)</t>
  </si>
  <si>
    <t xml:space="preserve">Sporto aikštynų, sporto bazių atnaujinimas </t>
  </si>
  <si>
    <t>3.1.2.6.</t>
  </si>
  <si>
    <t>006-01-02-6.1.1.20 (TP)</t>
  </si>
  <si>
    <t>Baseino renovacija</t>
  </si>
  <si>
    <t>006-01-02-6.1.1.22 (TP)</t>
  </si>
  <si>
    <t>Atvirų jaunimo erdvių veiklos užtikrinimas</t>
  </si>
  <si>
    <t>3.1.1.3.</t>
  </si>
  <si>
    <t>006-01-02-6.1.1.23 (TP)</t>
  </si>
  <si>
    <t xml:space="preserve">Jaunimo savanoriškos veiklos skatinimas </t>
  </si>
  <si>
    <t>006-01-02-6.1.1.24 (TP)</t>
  </si>
  <si>
    <t>Sporto salės, esančios lopšelyje-darželyje „Eglutė“, remonto darbai</t>
  </si>
  <si>
    <t xml:space="preserve">006-01-03 (T)*
</t>
  </si>
  <si>
    <t>Uždavinys: Plėsti švietimo paslaugų spektrą, gerinti kokybę ir prieinamumą</t>
  </si>
  <si>
    <t>006-01-03-6.1.1.25 (TP)</t>
  </si>
  <si>
    <t>Mobilaus darbo su jaunimu Anykščių rajono savivaldybės teritorijoje plėtojimas ir(arba) darbas su jaunimu mokyklose</t>
  </si>
  <si>
    <t>006-01-03- 6.1.1.26 (TP)</t>
  </si>
  <si>
    <t xml:space="preserve">Infrastruktūros pritaikymas neįgaliesiems efektyviai veikiančiose mokyklose </t>
  </si>
  <si>
    <t>006-01-03-6.1.1.27 (TP)</t>
  </si>
  <si>
    <t xml:space="preserve">Jaunimo užimtumas vasarą ir integracija į darbo rinką </t>
  </si>
  <si>
    <t>006-01-03-6.1.1.28 (TP)</t>
  </si>
  <si>
    <t>Mokinių dalyvaujamasis biudžetas NAUJA</t>
  </si>
  <si>
    <t>006-01-03-6.1.1.29 (TP)</t>
  </si>
  <si>
    <t>Švietimo įstaigų maitinimo patalpų atnaujinimas (NAUJA)</t>
  </si>
  <si>
    <t>0,0</t>
  </si>
  <si>
    <t>006-01-03-6.1.2.02 (TP)</t>
  </si>
  <si>
    <t>Olimpiadų, konkursų, renginių ir kt. organizavimas bei kelionių išlaidų kompensavimas</t>
  </si>
  <si>
    <t>006-01-03-6.1.2.04 (TP)</t>
  </si>
  <si>
    <t>Studentų skatinimas</t>
  </si>
  <si>
    <t>3.1.2.12.</t>
  </si>
  <si>
    <t>006-01-03-6.1.2.05 (TP)</t>
  </si>
  <si>
    <t xml:space="preserve">Gabių mokinių ir jų mokytojų skatinimas </t>
  </si>
  <si>
    <t>006-01-03-6.1.2.06 (TP)</t>
  </si>
  <si>
    <t>Vaikų užimtumo didinimas</t>
  </si>
  <si>
    <t>006-01-03-6.1.2.12 (TP)</t>
  </si>
  <si>
    <t xml:space="preserve"> Mokytojų kelionės išlaidų kompensavimas </t>
  </si>
  <si>
    <t>3.1.2.9.</t>
  </si>
  <si>
    <t>006-01-03-6.1.2.13 (TP)</t>
  </si>
  <si>
    <t>Važiavimo išlaidų kompensavimas mokiniams</t>
  </si>
  <si>
    <t>006-01-03-6.1.2.14 (TP)</t>
  </si>
  <si>
    <t>Mokymo lėšų perskirstymas</t>
  </si>
  <si>
    <t>006-01-03-6.1.2.15 (TP)</t>
  </si>
  <si>
    <t>Socialinė parama mokiniams (išlaidos produktams, kai mokiniai maitinami nemokamai, patiekalų gamybos išlaidos)</t>
  </si>
  <si>
    <t>006-01-03-6.1.2.16 (TP)</t>
  </si>
  <si>
    <t>Socialinė parama mokiniams (mokymo reikmenims pirkti)</t>
  </si>
  <si>
    <t>006-01-03-6.1.2.17 (TP)</t>
  </si>
  <si>
    <t xml:space="preserve"> Mokyklų aprūpinimas autobusais</t>
  </si>
  <si>
    <t>006-01-03-6.1.2.18 (TP)</t>
  </si>
  <si>
    <t>Švietimo įstaigų veiklos išlaidos</t>
  </si>
  <si>
    <t>006-01-03-6.1.2.21 (TP)</t>
  </si>
  <si>
    <t xml:space="preserve">Inovatyvių mokymo(si) priemonių diegimas mokyklose </t>
  </si>
  <si>
    <t>3.1.1.4, 3.1.1.5.</t>
  </si>
  <si>
    <t>0,00</t>
  </si>
  <si>
    <t>006-01-03-6.1.2.22 (TP)</t>
  </si>
  <si>
    <t xml:space="preserve"> Neformalus suaugusiųjų švietimas</t>
  </si>
  <si>
    <t>3.1.3.1</t>
  </si>
  <si>
    <t>006-01-03-6.1.2.24 (TP)</t>
  </si>
  <si>
    <t xml:space="preserve">Vaikų ir jaunimo neformalaus ugdymosi galimybių plėtra Anykščių A. Vienuolio progimnazijoje (neformaliajam švietimui (būrelių veiklai) naudojamų vidaus erdvių remontas ir aprūpinimas įranga </t>
  </si>
  <si>
    <t>006-01-03-6.1.2.25 (TP)</t>
  </si>
  <si>
    <t>Kompleksiškai teikiama pagalba vaikams</t>
  </si>
  <si>
    <t>006-01-03-6.1.2.27 (TP)</t>
  </si>
  <si>
    <t xml:space="preserve">Jaunimo  politikos įgyvendinimo funkcija </t>
  </si>
  <si>
    <t>006-01-03-6.1.2.28 (TP)</t>
  </si>
  <si>
    <t>Sporto veiklos vykdymas</t>
  </si>
  <si>
    <t>006-01-03-6.1.2.30 (TP)</t>
  </si>
  <si>
    <t xml:space="preserve">Mokymo plaukti programa </t>
  </si>
  <si>
    <t>3.1.2.4</t>
  </si>
  <si>
    <t>006-01-03-6.1.2.31 (TP)</t>
  </si>
  <si>
    <t>Sporto įstaigų veiklos išlaidos</t>
  </si>
  <si>
    <t>006-01-03-6.1.2.32 (TP)</t>
  </si>
  <si>
    <t xml:space="preserve">Vaikų ir mokinių priėmimo į mokyklas centralizuotos informacinės sistemos įdiegimas </t>
  </si>
  <si>
    <t>006-01-03-6.1.2.33 (TP)</t>
  </si>
  <si>
    <t>Sporto renginių vykdymas</t>
  </si>
  <si>
    <t>006-01-03-6.1.2.34 (TP)</t>
  </si>
  <si>
    <t>Ankstyvojo ugdymo užtikrinimas NAUJA</t>
  </si>
  <si>
    <t>006-01-03-6.1.2.35 (TP)</t>
  </si>
  <si>
    <t>006-01-03-6.1.3.01 (TP)</t>
  </si>
  <si>
    <t xml:space="preserve">Visos dienos mokyklos įrengimas A. Vienuolio progimnazijoje </t>
  </si>
  <si>
    <t>3.1.2.4.</t>
  </si>
  <si>
    <t>006-01-03-6.1.3.02 (TP)</t>
  </si>
  <si>
    <t xml:space="preserve"> Pedagogų skatinimas ir edukacinių, metodinių priemonių organizavimas </t>
  </si>
  <si>
    <t>3.1.2.2.</t>
  </si>
  <si>
    <t>006-01-03-6.1.3.04 (TP)</t>
  </si>
  <si>
    <t>Vaiko teisių ir vaiko gerovės politikos įgyvendinimas</t>
  </si>
  <si>
    <t>006-01-03-6.1.3.05 (TP)</t>
  </si>
  <si>
    <t xml:space="preserve"> Neformaliojo švietimo vykdymas</t>
  </si>
  <si>
    <t>006-01-03-6.1.3.08 (TP)</t>
  </si>
  <si>
    <t xml:space="preserve">Papildomas finansavimas sąlyginiam klasių skaičiui išlaikyti </t>
  </si>
  <si>
    <t>3.1.2.1.</t>
  </si>
  <si>
    <t>006-01-03-6.1.3.09 (TP)</t>
  </si>
  <si>
    <t xml:space="preserve"> Pirmoko krepšelis </t>
  </si>
  <si>
    <t>006-01-03-6.1.3.10 (TP)</t>
  </si>
  <si>
    <t xml:space="preserve"> Trūkstamų pedagogų pritraukimas </t>
  </si>
  <si>
    <t>3.1.2.8, 3.1.2.13.</t>
  </si>
  <si>
    <t>006-01-03-6.1.3.11 (TP)</t>
  </si>
  <si>
    <t xml:space="preserve"> „Tūkstantmečio mokyklų“
programa </t>
  </si>
  <si>
    <t>006-01-03-6.1.3.12 (TP)</t>
  </si>
  <si>
    <t xml:space="preserve"> Profesinis orientavimas</t>
  </si>
  <si>
    <t>006-01-03-6.1.3.13 (TP)</t>
  </si>
  <si>
    <t xml:space="preserve">Švietimo skyriaus specialistų pokyčių valdymo kompetencijos stiprinimas įtraukiojo ugdymo kontekste </t>
  </si>
  <si>
    <t>006-01-03-6.1.3.14 (TP)</t>
  </si>
  <si>
    <t>Įtraukiojo ugdymo modelių diegimas Anykščių rajono savivaldybėje</t>
  </si>
  <si>
    <t>3.1.2.1, 3.1.2.13.</t>
  </si>
  <si>
    <t xml:space="preserve">006-01-03-6.1.3.15 </t>
  </si>
  <si>
    <t>„Erasmus+“ programos 1 pagrindinio veiksmo bendrojo ugdymo mobilumo projektas</t>
  </si>
  <si>
    <t>006-01-03-6.1.3.16</t>
  </si>
  <si>
    <t>Visos dienos mokyklos paslaugų prieinamumo didinimas</t>
  </si>
  <si>
    <t>­4634,22</t>
  </si>
  <si>
    <t>3 lentelė. Anykščių rajono savivaldybės 2025–2027 metų 007 Subalansuotos architektūros ir urbanistinės plėtros programos uždaviniai, priemonės, asignavimai ir kitos lėšos (tūkst. eurų)</t>
  </si>
  <si>
    <t xml:space="preserve">007-01-01 (T)*
</t>
  </si>
  <si>
    <t>Uždavinys: Vykdyti teritorinį, strateginį planavimą</t>
  </si>
  <si>
    <t>007-01-01-7.1.1.02 (TP)</t>
  </si>
  <si>
    <t>Architektūros ir urbanistikos idėjų konkursų organizavimas ir kūrybinių dirbtuvių  paruošiamųjų projektų, techninių projektų atlikimas</t>
  </si>
  <si>
    <t>3.5.2.4</t>
  </si>
  <si>
    <t>007-01-01-7.1.1.03 (TP)</t>
  </si>
  <si>
    <t>Iniciatyvų vizualizavimas (projektinis ir fizinis)</t>
  </si>
  <si>
    <t>007-01-01-7.1.1.05 (TP)</t>
  </si>
  <si>
    <t>Savivaldybės nuosavybės teise priklausančio turto nuomos lėšų naudojimas</t>
  </si>
  <si>
    <t>007-01-01-7.1.1.06 (TP)</t>
  </si>
  <si>
    <t>Teritorijų planavimo 
dokumentų rengimas, užtikrinant tvarią plėtrą</t>
  </si>
  <si>
    <t>3.5.2.2</t>
  </si>
  <si>
    <t>007-01-01-7.1.2.01 (TP)</t>
  </si>
  <si>
    <t>Specialiųjų paminklotvarkos, kultūros vertybių apsaugos planų rengimas, kultūros paveldo objektų tyrimai, ekspertinis vertinimas</t>
  </si>
  <si>
    <t>007-01-01-7.1.2.03 (TP)</t>
  </si>
  <si>
    <t>Inžinerinės infrastruktūros, susisiekimo komunikacijų specialiųjų planų rengimas</t>
  </si>
  <si>
    <t>007-01-01-7.1.2.04 (TP)</t>
  </si>
  <si>
    <t>007-01-01-7.1.2.11 (TP)</t>
  </si>
  <si>
    <t xml:space="preserve">Teritorijų detaliųjų planų parengimas </t>
  </si>
  <si>
    <t>007-01-01-7.1.2.12 (TP)</t>
  </si>
  <si>
    <t>Teritorijų bendrųjų planų parengimas</t>
  </si>
  <si>
    <t>007-01-01-7.1.2.13 (TP)</t>
  </si>
  <si>
    <t>Teritorijų planavimo dokumentų, reikalingų Anykščių miestui suteikti kurorto statusą, parengimas</t>
  </si>
  <si>
    <t>007-01-01-7.1.2.14 (TP)</t>
  </si>
  <si>
    <t>Anykščių rajono kapinių inventorizavimas</t>
  </si>
  <si>
    <t>4.4.1.1</t>
  </si>
  <si>
    <r>
      <t xml:space="preserve"> </t>
    </r>
    <r>
      <rPr>
        <b/>
        <sz val="10"/>
        <color theme="1"/>
        <rFont val="Symbol"/>
        <family val="1"/>
        <charset val="2"/>
      </rPr>
      <t>­37,5</t>
    </r>
  </si>
  <si>
    <t>3 lentelė. Anykščių rajono savivaldybės 2025–2027 metų 008 Savivaldybės objektų priežiūros ir plėtros programos uždaviniai, priemonės, asignavimai ir kitos lėšos (tūkst. eurų)</t>
  </si>
  <si>
    <t xml:space="preserve">008-01-01 (T)*
</t>
  </si>
  <si>
    <t>Uždavinys: Gerinti Savivaldybės viešojo ūkio paslaugų kokybę ir infrastruktūrą</t>
  </si>
  <si>
    <t>008-01-01-8.1.1.01 (TP)***</t>
  </si>
  <si>
    <t>Priemonė:  Anykščių miesto gatvių ir teritorijų apšvietimo tinklų ir  šviesoforų remontas bei rekonstrukcija</t>
  </si>
  <si>
    <t>4.2.2.8.</t>
  </si>
  <si>
    <t>008-01-01-8.1.1.02 (TP)</t>
  </si>
  <si>
    <t>Seniūnijų gatvių ir teritorijų apšvietimo tinklų rekonstrukcija ir plėtra</t>
  </si>
  <si>
    <t>008-01-01-8.1.1.03 (TP)</t>
  </si>
  <si>
    <t>Viešųjų teritorijų apšvietimas Anykščių rajono seniūnijose</t>
  </si>
  <si>
    <t>008-01-01-8.1.1.04 (TP)</t>
  </si>
  <si>
    <t>Viešųjų teritorijų apšvietimas Anykščių mieste</t>
  </si>
  <si>
    <t>008-01-01-8.1.2.04 (TP)</t>
  </si>
  <si>
    <t xml:space="preserve">Daugiabučių namų atnaujinimas </t>
  </si>
  <si>
    <t>4.2.2.1.</t>
  </si>
  <si>
    <t>008-01-01-8.1.2.06 (TP)</t>
  </si>
  <si>
    <t xml:space="preserve"> Statinių naudojimo priežiūra</t>
  </si>
  <si>
    <t xml:space="preserve">008-01-02 (T)*
</t>
  </si>
  <si>
    <t>Uždavinys: Atnaujinti ir plėsti vandens tiekimo ir nuotekų tvarkymo infrastruktūrą</t>
  </si>
  <si>
    <t>008-01-02-8.1.3.21 (TP)</t>
  </si>
  <si>
    <t xml:space="preserve"> Priemonė: Vandens gerinimo, geležies šalinimo sistemų įrengimas Anykščių rajono gyvenvietėse</t>
  </si>
  <si>
    <t>4.2.1.1.</t>
  </si>
  <si>
    <t>008-01-02-8.1.3.25 (TP)</t>
  </si>
  <si>
    <t xml:space="preserve"> Vandentiekio ir nuotekų tinklų renovacija </t>
  </si>
  <si>
    <t>4.2.1.2.</t>
  </si>
  <si>
    <t xml:space="preserve">008-01-03 (T)*
</t>
  </si>
  <si>
    <t>Uždavinys:  Užtikrinti gamtinės aplinkos apsaugą ir efektyvų atliekų tvarkymą</t>
  </si>
  <si>
    <t>008-01-03-8.1.3.30 (TP)</t>
  </si>
  <si>
    <t>4.4.1.2.</t>
  </si>
  <si>
    <t>008-01-03-8.1.3.31 (TP)</t>
  </si>
  <si>
    <t>Mąstysenos pokytis nuo vienkartinių prie žiedinių ar daugkartinio maisto pristatymo pakuočių Baltijos jūros regiono miestuose</t>
  </si>
  <si>
    <t>008-01-03-8.1.3.33 (TP)</t>
  </si>
  <si>
    <t>008-01-03-8.1.4.01 (TP)</t>
  </si>
  <si>
    <t>Aplinkos apsaugos specialusis rėmimas</t>
  </si>
  <si>
    <t>4.3.1.5.</t>
  </si>
  <si>
    <t>008-01-03-8.1.4.02 (TP)</t>
  </si>
  <si>
    <t xml:space="preserve">Naujų nuotekų tinklų įrengimas </t>
  </si>
  <si>
    <t xml:space="preserve"> </t>
  </si>
  <si>
    <t>008-01-03-8.1.4.03 (TP)</t>
  </si>
  <si>
    <t xml:space="preserve"> Atliekų surinkimo Anykščių rajone modernizavimas ir plėtra </t>
  </si>
  <si>
    <t>DGASA aikštelės kartu su daiktų dalijimosi stotele įrengimas bei šių įrenginių eksploatacijai būtinos infrastruktūros sukūrimas Svėdasų sen., Anykščių r.</t>
  </si>
  <si>
    <t>4.3.1.4.</t>
  </si>
  <si>
    <t>Monomineralinio kvarcinio smėlio telkinio rekultivavimas Anykščiuose</t>
  </si>
  <si>
    <t>4.3.2.4.</t>
  </si>
  <si>
    <t>Anykščių miesto vandens ruošimo, tiekimo ir
gerinimo įrenginių rekonstrukcija bei plėtra</t>
  </si>
  <si>
    <t>008-01-03-8.1.4.08 (TP)</t>
  </si>
  <si>
    <t xml:space="preserve">008-01-04 (T)*
</t>
  </si>
  <si>
    <t>Uždavinys: Atnaujinti ir plėsti susisiekimo infrastruktūrą, modernizuoti eismo organizavimo sistemą</t>
  </si>
  <si>
    <t>008-01-04-8.1.5.04 (TP)</t>
  </si>
  <si>
    <t>Priemonė:  A. Vienuolio g. Anykščių mieste rekonstravimo projekto pirkimas</t>
  </si>
  <si>
    <t>008-01-04-8.1.5.05 (TP)</t>
  </si>
  <si>
    <t xml:space="preserve"> Troškūnų g. Anykščių mieste rekonstrukcija</t>
  </si>
  <si>
    <t>008-01-04-8.1.5.07 (TP)</t>
  </si>
  <si>
    <t>Vietinės reikšmės kelių ir gatvių bei jų priklausinių priežiūra Anykščių rajono seniūnijose</t>
  </si>
  <si>
    <t>4.4.1.3.</t>
  </si>
  <si>
    <t>008-01-04-8.1.5.08 (TP)</t>
  </si>
  <si>
    <t>Anykščių rajono savivaldybės vietinės reikšmės kelių ir gatvių remontas ir rekonstrukcija</t>
  </si>
  <si>
    <t>008-01-04-8.1.5.12 (TP)</t>
  </si>
  <si>
    <t xml:space="preserve"> Mirusiųjų transportavimas</t>
  </si>
  <si>
    <t>008-01-04-8.1.5.13 (TP)</t>
  </si>
  <si>
    <t xml:space="preserve"> Eismo saugumo komisijos vykdomų priemonių finansavimas</t>
  </si>
  <si>
    <t>008-01-04-8.1.5.16 (TP)</t>
  </si>
  <si>
    <t xml:space="preserve">Anykščių miesto gatvių bei jų priklausinių priežiūra </t>
  </si>
  <si>
    <t>008-01-04-8.1.5.21 (TP)</t>
  </si>
  <si>
    <t xml:space="preserve">Alternatyvių transporto priemonių plėtros tinklas, veiklos vystymas </t>
  </si>
  <si>
    <t>008-01-04-8.1.6.04 (TP)</t>
  </si>
  <si>
    <t xml:space="preserve"> Bešeimininkio (neturinčio šeimininko) artezinių gręžinių likvidavimas </t>
  </si>
  <si>
    <t>008-01-04-8.1.6.05 (TP)</t>
  </si>
  <si>
    <t xml:space="preserve"> Prižiūrimų objektų remontas ir plėtra  </t>
  </si>
  <si>
    <t>008-01-04-8.1.6.06 (TP)</t>
  </si>
  <si>
    <t>Prižiūrimos bendro naudojimo teritorijos seniūnijose</t>
  </si>
  <si>
    <t>008-01-04-8.1.6.07 (TP)</t>
  </si>
  <si>
    <t xml:space="preserve"> Prižiūrimos bendro naudojimo teritorijos Anykščių mieste</t>
  </si>
  <si>
    <t>008-01-04-8.1.6.09 (TP)</t>
  </si>
  <si>
    <t xml:space="preserve">Anykščių miesto viešųjų erdvių sistemos pertvarkymas (III etapas) (kvartalinė renovacija, kompleksinis daugiabučių gyvenamųjų namų kvartalų kiemų - želdinių, dangų, mažosios architektūros elementų sutvarkymas) </t>
  </si>
  <si>
    <t>008-01-04-8.1.6.10 (TP)</t>
  </si>
  <si>
    <t xml:space="preserve">Anykščių miesto viešųjų erdvių sistemos pertvarkymas (II etapas) (miesto apžvalgos aikštelės ir pėsčiųjų - dviračių tako Šventosios upės dešiniajame krante, apjungiant su upės kairiojo kranto viešąja infrastruktūra, įrengimas) </t>
  </si>
  <si>
    <t>008-01-04-8.1.6.11 (TP)</t>
  </si>
  <si>
    <t xml:space="preserve"> Atsinaujinančių energijos išteklių (saulės) panaudojimas Anykščių rajono savivaldybės administracijos pastate, J. Biliūno g. 23, Anykščiai </t>
  </si>
  <si>
    <t>008-01-04-8.1.6.12 (TP)</t>
  </si>
  <si>
    <t xml:space="preserve"> Atsinaujinančių energijos išteklių (saulės) panaudojimas visuomeninės paskirties pastatuose</t>
  </si>
  <si>
    <t>4.2.2.2.</t>
  </si>
  <si>
    <t>008-01-04-8.1.6.13 (TP)</t>
  </si>
  <si>
    <t xml:space="preserve">Atsinaujinančių energijos išteklių (saulės) panaudojimas Anykščių miesto gatvių apšvietimui </t>
  </si>
  <si>
    <t>008-01-04-8.1.6.14 (TP)</t>
  </si>
  <si>
    <t xml:space="preserve">Aplinkos taršos mažinimo ir vietinių atsinaujinančių energijos šaltinių panaudojimas </t>
  </si>
  <si>
    <t>4.2.2.3.</t>
  </si>
  <si>
    <t>008-01-04-8.1.6.18 (TP)</t>
  </si>
  <si>
    <t>Anykščių miesto centrinės dalies kompleksinis daugiabučių gyvenamųjų namų kvartalų kiemų - želdinių, dangų, mažosios architektūros elementų sutvarkymas</t>
  </si>
  <si>
    <t>Ežerų pritaikymas lankymui Anykščių rajono savivaldybėje NAUJA</t>
  </si>
  <si>
    <t>Šventosios upės slėnio pritaikymas lankymui Anykščiuose NAUJA</t>
  </si>
  <si>
    <t>¯759,22</t>
  </si>
  <si>
    <t>3 lentelė. Anykščių rajono savivaldybės 2025–2027 metų 009 Efektyvaus Savivaldybės valdymo programos uždaviniai, priemonės, asignavimai ir kitos lėšos (tūkst. eurų)</t>
  </si>
  <si>
    <t xml:space="preserve">009-01-01 (T)*
</t>
  </si>
  <si>
    <t>Uždavinys: Didinti Savivaldybės valdymo ir veiklos efektyvumą, gerinti teikiamų viešųjų paslaugų kokybę</t>
  </si>
  <si>
    <t>009-01-01-9.1.1.01 (TP)***</t>
  </si>
  <si>
    <t>Priemonė:  Klientų aptarnavimo kokybės gerinimas</t>
  </si>
  <si>
    <t>3.5.5.3.</t>
  </si>
  <si>
    <t>009-01-01-9.1.1.03 (TP)</t>
  </si>
  <si>
    <t xml:space="preserve"> IT Sistemų tobulinimas ir plėtra</t>
  </si>
  <si>
    <t>3.5.5.4, 3.5.5.7.</t>
  </si>
  <si>
    <t>009-01-01-9.1.1.04 (TP)</t>
  </si>
  <si>
    <t>Debesijos, Hostingo ir kitos IT paslaugos</t>
  </si>
  <si>
    <t>3.5.5.4.</t>
  </si>
  <si>
    <t>009-01-01-9.1.1.05 (TP)</t>
  </si>
  <si>
    <t>GIS sistemos plėtra</t>
  </si>
  <si>
    <t>009-01-01-9.1.1.06 (TP)</t>
  </si>
  <si>
    <t>Savivaldybės interneto svetainės priežiūra</t>
  </si>
  <si>
    <t>009-01-01-9.1.1.07 (TP)</t>
  </si>
  <si>
    <t>Kompiuterinės ir programinės įrangos atnaujinimas</t>
  </si>
  <si>
    <t>009-01-01-9.1.1.08 (TP)</t>
  </si>
  <si>
    <t>Savivaldybės administracijos pastatų ir patalpų remontas</t>
  </si>
  <si>
    <t>3.5.5.11.</t>
  </si>
  <si>
    <t>009-01-01-9.1.1.09 (TP)</t>
  </si>
  <si>
    <t>Pastato K. Ladigos g. 1, Anykščių m., dalies patalpų rekonstrukcija</t>
  </si>
  <si>
    <t>009-01-01-9.1.1.11 (TP)</t>
  </si>
  <si>
    <t xml:space="preserve">Mero  rezervas </t>
  </si>
  <si>
    <t>009-01-01-9.1.2.01 (TP)</t>
  </si>
  <si>
    <t xml:space="preserve">Administracijos veiklos išlaidos </t>
  </si>
  <si>
    <t>3.5.5.1.</t>
  </si>
  <si>
    <t>009-01-01-9.1.2.02 (TP)</t>
  </si>
  <si>
    <t xml:space="preserve"> Seniūnijų valdymas</t>
  </si>
  <si>
    <t>009-01-01-9.1.2.03 (TP)</t>
  </si>
  <si>
    <t>Tarybos narių, mero, mero pavaduotojo ir mero patarėjų veiklos išlaidos</t>
  </si>
  <si>
    <t>009-01-01-9.1.2.04 (TP)</t>
  </si>
  <si>
    <t xml:space="preserve"> Savivaldybės kontrolės ir audito tarnybos veiklos išlaidos</t>
  </si>
  <si>
    <t>009-01-01-9.1.2.05 (TP)</t>
  </si>
  <si>
    <t xml:space="preserve">Nario mokestis </t>
  </si>
  <si>
    <t>009-01-01-9.1.2.06 (TP)</t>
  </si>
  <si>
    <t xml:space="preserve"> Paskolų grąžinimas</t>
  </si>
  <si>
    <t>009-01-01-9.1.2.07 (TP)</t>
  </si>
  <si>
    <t>Palūkanų už paskolas mokėjimas</t>
  </si>
  <si>
    <t>009-01-01-9.1.2.08 (TP)</t>
  </si>
  <si>
    <t xml:space="preserve">Savivaldybei priklausančių patalpų, kuriose apgyvendinti karo pabėgėliai, išlaikymas </t>
  </si>
  <si>
    <t xml:space="preserve">009-01-02 (T)*
</t>
  </si>
  <si>
    <t>Uždavinys: Vykdyti savivaldybei pavestas viešąsias funkcijas</t>
  </si>
  <si>
    <t>009-01-02-9.1.2.09 (TP)</t>
  </si>
  <si>
    <t>Priemonė: Gyventojų registro tvarkymas ir duomenų valstybės registrui teikimas</t>
  </si>
  <si>
    <t>009-01-02-9.1.2.10 (TP)</t>
  </si>
  <si>
    <t>Duomenų teikimas valstybės suteiktos pagalbos registrui</t>
  </si>
  <si>
    <t>3.5.5.10.</t>
  </si>
  <si>
    <t>009-01-02-9.1.2.13 (TP)</t>
  </si>
  <si>
    <t>Valstybinės kalbos vartojimo ir taisyklingumo kontrolė</t>
  </si>
  <si>
    <t>009-01-02-9.1.2.14 (TP)</t>
  </si>
  <si>
    <t>Civilinės būklės aktų registravimas</t>
  </si>
  <si>
    <t>009-01-02-9.1.2.16 (TP)</t>
  </si>
  <si>
    <t>Gyvenamosios vietos deklaravimas</t>
  </si>
  <si>
    <t>009-01-02-9.1.2.17 (TP)</t>
  </si>
  <si>
    <t>Mobilizacijos administravimas</t>
  </si>
  <si>
    <t>009-01-02-9.1.2.18 (TP)</t>
  </si>
  <si>
    <t>Civilinės saugos organizavimas</t>
  </si>
  <si>
    <t>009-01-02-9.1.2.19 (TP)</t>
  </si>
  <si>
    <t>Nuosavybės teisių atkūrimo ir valstybės garantijų piliečiams vykdymas</t>
  </si>
  <si>
    <t>009-01-02-9.1.2.20 (TP)</t>
  </si>
  <si>
    <t>Priešgaisrinių tarnybų organizavimas</t>
  </si>
  <si>
    <t>009-01-02-9.1.2.21 (TP)</t>
  </si>
  <si>
    <t>Archyvinių dokumentų tvarkymas, duomenų saugojimas</t>
  </si>
  <si>
    <t>009-01-02-9.1.2.22 (TP)</t>
  </si>
  <si>
    <t>Dalininko įnašo ir (ar) įstatinio kapitalo didinimas</t>
  </si>
  <si>
    <t>009-01-02-9.1.2.23 (TP)</t>
  </si>
  <si>
    <t xml:space="preserve">Gyventojų saugumo stiprinimas </t>
  </si>
  <si>
    <t>009-01-02-9.1.2.24 (TP)</t>
  </si>
  <si>
    <t>Seniūnaičių veiklos išlaidos</t>
  </si>
  <si>
    <t>009-01-02-9.1.2.25 (TP)</t>
  </si>
  <si>
    <t>Pasirengimas Baltarusijos AE avarijai</t>
  </si>
  <si>
    <t>009-01-02-9.1.3.05 (TP)</t>
  </si>
  <si>
    <t>Savivaldybės vidaus administravimo ir veiklos valdymo gerinimas</t>
  </si>
  <si>
    <t>009-01-02-9.1.3.06 (TP)</t>
  </si>
  <si>
    <t>Administracinės naštos mažinimo priemonių įgyvendinimas</t>
  </si>
  <si>
    <t>3.5.5.9.</t>
  </si>
  <si>
    <t>009-01-02-9.1.3.07 (TP)</t>
  </si>
  <si>
    <t>Lygių galimybių principų įgyvendinimas savivaldybėje ir jos įstaigose</t>
  </si>
  <si>
    <t>3.5.5.2.</t>
  </si>
  <si>
    <t>009-01-02-9.1.3.09 (TP)</t>
  </si>
  <si>
    <t xml:space="preserve">Bendrų viešojo sektoriaus finansų  valdymo informacinių sistemų įdiegimas </t>
  </si>
  <si>
    <t>3.5.5.12.</t>
  </si>
  <si>
    <t>009-01-02-9.1.3.10 (TP)</t>
  </si>
  <si>
    <t xml:space="preserve">Gaisrų prevencijos programa </t>
  </si>
  <si>
    <t>3.4.1.2.</t>
  </si>
  <si>
    <t>009-01-02-9.1.3.11 (TP)</t>
  </si>
  <si>
    <t>Humanitarinė pagalba</t>
  </si>
  <si>
    <t>009-01-02-9.1.3.12 (TP)</t>
  </si>
  <si>
    <t>Korupcijos prevencijos priemonių įgyvendinimas NAUJA</t>
  </si>
  <si>
    <t>3.5.5.8.</t>
  </si>
  <si>
    <t>­85,29</t>
  </si>
  <si>
    <t>­135,5</t>
  </si>
  <si>
    <t>­495,0</t>
  </si>
  <si>
    <t>­495,1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</si>
  <si>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ES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SB(VB)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</si>
  <si>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                                     Valstybės biudžeto tikslinės paskirties lėšos SB(</t>
    </r>
    <r>
      <rPr>
        <i/>
        <sz val="10"/>
        <color rgb="FFFF0000"/>
        <rFont val="Times New Roman"/>
        <family val="1"/>
        <charset val="186"/>
      </rPr>
      <t xml:space="preserve">VB)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SB(MK)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VB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SB(KPP)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</si>
  <si>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SB(S)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SB(S)  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</si>
  <si>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>ES</t>
    </r>
    <r>
      <rPr>
        <sz val="10"/>
        <color theme="1"/>
        <rFont val="Times New Roman"/>
        <family val="1"/>
        <charset val="186"/>
      </rPr>
      <t xml:space="preserve">                        
Europos Sąjungos lėšų projektams (Iždas) </t>
    </r>
    <r>
      <rPr>
        <sz val="10"/>
        <color rgb="FFFF0000"/>
        <rFont val="Times New Roman"/>
        <family val="1"/>
        <charset val="186"/>
      </rPr>
      <t>ES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</si>
  <si>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</si>
  <si>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</si>
  <si>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Kiti finansavimo šaltiniai PL                                                                                                                                                                                                                                Europos Sąjungos paramos lėšos  (ne IŽDO lėšos) ES</t>
    </r>
  </si>
  <si>
    <t>Kultūros ir meno projektų įgyvendinimas</t>
  </si>
  <si>
    <t>Kultūrinio turizmo projektų įgyvendinimas</t>
  </si>
  <si>
    <t xml:space="preserve">Anykščių kultūros įstaigų infrastruktūros plėtra ir skyrių modernizavimas </t>
  </si>
  <si>
    <t>Priemonė: Biudžetinių kultūros įstaigų veiklų finansavimas</t>
  </si>
  <si>
    <t xml:space="preserve">Sveika gyvensena – visuomenės sveikatos pagrindas </t>
  </si>
  <si>
    <t>Sveikatos stiprinimo programos ikimokyklinio ir mokyklinio amžiaus vaikų tėvams „Neįtikėtini metai“ vykdymas</t>
  </si>
  <si>
    <t>204,10</t>
  </si>
  <si>
    <t>204,11</t>
  </si>
  <si>
    <t>Sumažinti pažeidžiamų visuomenės grupių gerovės teritorinius skirtumus</t>
  </si>
  <si>
    <t>Kultūrinės veiklos kofinansavimas vaikams, ugdomiems pagal ikimokyklinio ir priešmokyklinio ugdymo programas NAUJA</t>
  </si>
  <si>
    <t>Žaliosios infrastruktūros plėtra urbanizuotoje aplinkoje Anykščiuose</t>
  </si>
  <si>
    <t>Beglobių ir bešeimininkių gyvūnų gaudymas, transportavimas, globa, karantinavimas  ir kastravimas, sterilizavimas</t>
  </si>
  <si>
    <t>Darnaus judumo priemonės</t>
  </si>
  <si>
    <t>DGASA aikštelės kartu su daiktų dalijimosi stotele įrengimas bei šių įrenginių eksploatacijai būtinos infrastruktūros sukūrimas Troškūnų sen., Anykščių r.</t>
  </si>
  <si>
    <t>008-01-04-8.1.6.20 (PP)</t>
  </si>
  <si>
    <t>008-01-04-8.1.6.19 (PP)</t>
  </si>
  <si>
    <t>008-01-03-8.1.4.05 (PP)</t>
  </si>
  <si>
    <t>008-01-03-8.1.4.06 (PP)</t>
  </si>
  <si>
    <t>008-01-03-8.1.4.04 (PP)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</si>
</sst>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theme="0" tint="-0.34998626667073579"/>
      <name val="Times New Roman"/>
      <family val="1"/>
      <charset val="186"/>
    </font>
    <font>
      <sz val="8"/>
      <color rgb="FF76717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76717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Symbol"/>
      <family val="1"/>
      <charset val="2"/>
    </font>
    <font>
      <b/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b/>
      <sz val="10"/>
      <color theme="0" tint="-0.34998626667073579"/>
      <name val="Times New Roman"/>
      <family val="1"/>
      <charset val="186"/>
    </font>
    <font>
      <sz val="10"/>
      <color rgb="FF76717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rgb="FF0070C0"/>
      <name val="Times New Roman"/>
      <family val="1"/>
      <charset val="186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</font>
    <font>
      <sz val="10"/>
      <name val="Times New Roman"/>
    </font>
    <font>
      <sz val="10"/>
      <color rgb="FF242424"/>
      <name val="Times New Roman"/>
    </font>
    <font>
      <sz val="10"/>
      <color theme="4"/>
      <name val="Times New Roman"/>
      <family val="1"/>
      <charset val="186"/>
    </font>
    <font>
      <b/>
      <sz val="10"/>
      <color theme="4"/>
      <name val="Times New Roman"/>
    </font>
    <font>
      <b/>
      <sz val="10"/>
      <color theme="4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theme="4" tint="-0.249977111117893"/>
      <name val="Times New Roman"/>
      <family val="1"/>
      <charset val="186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5C9B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5" fillId="6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horizontal="center" vertical="top" wrapText="1"/>
    </xf>
    <xf numFmtId="4" fontId="3" fillId="6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" fontId="2" fillId="2" borderId="0" xfId="0" applyNumberFormat="1" applyFont="1" applyFill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>
      <alignment horizontal="center" vertical="top"/>
    </xf>
    <xf numFmtId="4" fontId="13" fillId="7" borderId="1" xfId="0" applyNumberFormat="1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justify" vertical="top" wrapText="1"/>
    </xf>
    <xf numFmtId="4" fontId="2" fillId="6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4" fontId="2" fillId="8" borderId="1" xfId="0" applyNumberFormat="1" applyFont="1" applyFill="1" applyBorder="1" applyAlignment="1">
      <alignment horizontal="center" vertical="top"/>
    </xf>
    <xf numFmtId="4" fontId="13" fillId="8" borderId="1" xfId="0" applyNumberFormat="1" applyFont="1" applyFill="1" applyBorder="1" applyAlignment="1">
      <alignment horizontal="center" vertical="top" wrapText="1"/>
    </xf>
    <xf numFmtId="4" fontId="2" fillId="8" borderId="1" xfId="0" applyNumberFormat="1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justify" vertical="top" wrapText="1"/>
    </xf>
    <xf numFmtId="0" fontId="3" fillId="9" borderId="1" xfId="0" applyFont="1" applyFill="1" applyBorder="1" applyAlignment="1">
      <alignment vertical="top" wrapText="1"/>
    </xf>
    <xf numFmtId="4" fontId="2" fillId="9" borderId="1" xfId="0" applyNumberFormat="1" applyFont="1" applyFill="1" applyBorder="1" applyAlignment="1">
      <alignment horizontal="center" vertical="top"/>
    </xf>
    <xf numFmtId="4" fontId="3" fillId="9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/>
    </xf>
    <xf numFmtId="4" fontId="13" fillId="5" borderId="1" xfId="0" applyNumberFormat="1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vertical="top" wrapText="1"/>
    </xf>
    <xf numFmtId="4" fontId="2" fillId="1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6" borderId="6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6" borderId="0" xfId="0" applyFont="1" applyFill="1" applyAlignment="1">
      <alignment vertical="top" wrapText="1"/>
    </xf>
    <xf numFmtId="4" fontId="2" fillId="6" borderId="0" xfId="0" applyNumberFormat="1" applyFont="1" applyFill="1" applyAlignment="1">
      <alignment horizontal="center" vertical="top"/>
    </xf>
    <xf numFmtId="4" fontId="13" fillId="0" borderId="1" xfId="0" applyNumberFormat="1" applyFont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/>
    </xf>
    <xf numFmtId="4" fontId="13" fillId="3" borderId="4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4" fontId="2" fillId="6" borderId="2" xfId="0" applyNumberFormat="1" applyFont="1" applyFill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0" fontId="2" fillId="11" borderId="1" xfId="0" applyFont="1" applyFill="1" applyBorder="1" applyAlignment="1">
      <alignment vertical="top" wrapText="1"/>
    </xf>
    <xf numFmtId="4" fontId="2" fillId="11" borderId="1" xfId="0" applyNumberFormat="1" applyFont="1" applyFill="1" applyBorder="1" applyAlignment="1">
      <alignment horizontal="center" vertical="top"/>
    </xf>
    <xf numFmtId="4" fontId="2" fillId="12" borderId="1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3" fillId="3" borderId="4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2" fillId="1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4" fontId="2" fillId="14" borderId="1" xfId="0" applyNumberFormat="1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4" fontId="13" fillId="6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4" fontId="5" fillId="3" borderId="4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4" fontId="2" fillId="7" borderId="6" xfId="0" applyNumberFormat="1" applyFont="1" applyFill="1" applyBorder="1" applyAlignment="1">
      <alignment horizontal="center" vertical="top"/>
    </xf>
    <xf numFmtId="0" fontId="5" fillId="11" borderId="2" xfId="0" applyFont="1" applyFill="1" applyBorder="1" applyAlignment="1">
      <alignment vertical="top" wrapText="1"/>
    </xf>
    <xf numFmtId="0" fontId="3" fillId="11" borderId="10" xfId="0" applyFont="1" applyFill="1" applyBorder="1" applyAlignment="1">
      <alignment vertical="top" wrapText="1"/>
    </xf>
    <xf numFmtId="4" fontId="14" fillId="11" borderId="1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justify" vertical="center" wrapText="1"/>
    </xf>
    <xf numFmtId="0" fontId="5" fillId="11" borderId="1" xfId="0" applyFont="1" applyFill="1" applyBorder="1" applyAlignment="1">
      <alignment vertical="top" wrapText="1"/>
    </xf>
    <xf numFmtId="4" fontId="2" fillId="11" borderId="1" xfId="0" applyNumberFormat="1" applyFont="1" applyFill="1" applyBorder="1" applyAlignment="1">
      <alignment horizontal="center" vertical="top" wrapText="1"/>
    </xf>
    <xf numFmtId="4" fontId="15" fillId="15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5" fillId="16" borderId="1" xfId="0" applyFont="1" applyFill="1" applyBorder="1" applyAlignment="1">
      <alignment vertical="top" wrapText="1"/>
    </xf>
    <xf numFmtId="4" fontId="2" fillId="16" borderId="1" xfId="0" applyNumberFormat="1" applyFont="1" applyFill="1" applyBorder="1" applyAlignment="1">
      <alignment horizontal="center" vertical="top" wrapText="1"/>
    </xf>
    <xf numFmtId="4" fontId="3" fillId="16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justify" vertical="center" wrapText="1"/>
    </xf>
    <xf numFmtId="0" fontId="13" fillId="11" borderId="1" xfId="0" applyFont="1" applyFill="1" applyBorder="1" applyAlignment="1">
      <alignment vertical="top" wrapText="1"/>
    </xf>
    <xf numFmtId="4" fontId="15" fillId="5" borderId="1" xfId="0" applyNumberFormat="1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4" fontId="19" fillId="3" borderId="0" xfId="0" applyNumberFormat="1" applyFont="1" applyFill="1" applyAlignment="1">
      <alignment vertical="top"/>
    </xf>
    <xf numFmtId="0" fontId="17" fillId="3" borderId="0" xfId="0" applyFont="1" applyFill="1" applyAlignment="1">
      <alignment wrapText="1"/>
    </xf>
    <xf numFmtId="4" fontId="19" fillId="3" borderId="0" xfId="0" applyNumberFormat="1" applyFont="1" applyFill="1"/>
    <xf numFmtId="0" fontId="2" fillId="11" borderId="5" xfId="0" applyFont="1" applyFill="1" applyBorder="1" applyAlignment="1">
      <alignment vertical="top" wrapText="1"/>
    </xf>
    <xf numFmtId="0" fontId="3" fillId="6" borderId="0" xfId="0" applyFont="1" applyFill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19" fillId="3" borderId="0" xfId="0" applyFont="1" applyFill="1" applyAlignment="1">
      <alignment vertical="top"/>
    </xf>
    <xf numFmtId="0" fontId="2" fillId="14" borderId="1" xfId="0" applyFont="1" applyFill="1" applyBorder="1" applyAlignment="1">
      <alignment vertical="top"/>
    </xf>
    <xf numFmtId="4" fontId="13" fillId="14" borderId="1" xfId="0" applyNumberFormat="1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4" fontId="17" fillId="17" borderId="0" xfId="0" applyNumberFormat="1" applyFont="1" applyFill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4" fontId="5" fillId="11" borderId="2" xfId="0" applyNumberFormat="1" applyFont="1" applyFill="1" applyBorder="1" applyAlignment="1">
      <alignment horizontal="center" vertical="top" wrapText="1"/>
    </xf>
    <xf numFmtId="4" fontId="3" fillId="15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17" borderId="0" xfId="0" applyFont="1" applyFill="1" applyAlignment="1">
      <alignment vertical="top" wrapText="1"/>
    </xf>
    <xf numFmtId="4" fontId="2" fillId="12" borderId="1" xfId="0" applyNumberFormat="1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vertical="top" wrapText="1"/>
    </xf>
    <xf numFmtId="4" fontId="13" fillId="20" borderId="1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4" fontId="2" fillId="20" borderId="1" xfId="0" applyNumberFormat="1" applyFont="1" applyFill="1" applyBorder="1" applyAlignment="1">
      <alignment horizontal="center" vertical="top"/>
    </xf>
    <xf numFmtId="4" fontId="2" fillId="2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13" fillId="12" borderId="1" xfId="0" applyNumberFormat="1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vertical="top" wrapText="1"/>
    </xf>
    <xf numFmtId="0" fontId="3" fillId="13" borderId="10" xfId="0" applyFont="1" applyFill="1" applyBorder="1" applyAlignment="1">
      <alignment vertical="top" wrapText="1"/>
    </xf>
    <xf numFmtId="4" fontId="14" fillId="13" borderId="1" xfId="0" applyNumberFormat="1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justify" vertical="center" wrapText="1"/>
    </xf>
    <xf numFmtId="164" fontId="15" fillId="5" borderId="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 wrapText="1"/>
    </xf>
    <xf numFmtId="4" fontId="13" fillId="6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4" fontId="13" fillId="0" borderId="4" xfId="0" applyNumberFormat="1" applyFont="1" applyBorder="1" applyAlignment="1">
      <alignment horizontal="center" vertical="top" wrapText="1"/>
    </xf>
    <xf numFmtId="0" fontId="2" fillId="5" borderId="9" xfId="0" applyFont="1" applyFill="1" applyBorder="1" applyAlignment="1">
      <alignment vertical="top" wrapText="1"/>
    </xf>
    <xf numFmtId="4" fontId="13" fillId="5" borderId="4" xfId="0" applyNumberFormat="1" applyFont="1" applyFill="1" applyBorder="1" applyAlignment="1">
      <alignment horizontal="center" vertical="top" wrapText="1"/>
    </xf>
    <xf numFmtId="0" fontId="5" fillId="6" borderId="0" xfId="0" applyFont="1" applyFill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21" fillId="17" borderId="0" xfId="0" applyNumberFormat="1" applyFont="1" applyFill="1" applyAlignment="1">
      <alignment horizontal="left" vertical="top" wrapText="1"/>
    </xf>
    <xf numFmtId="0" fontId="21" fillId="3" borderId="0" xfId="0" applyFont="1" applyFill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5" fillId="23" borderId="18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vertical="top" wrapText="1"/>
    </xf>
    <xf numFmtId="4" fontId="15" fillId="26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5" fillId="23" borderId="13" xfId="0" applyFont="1" applyFill="1" applyBorder="1" applyAlignment="1">
      <alignment horizontal="left" vertical="top" wrapText="1"/>
    </xf>
    <xf numFmtId="0" fontId="2" fillId="27" borderId="1" xfId="0" applyFont="1" applyFill="1" applyBorder="1" applyAlignment="1">
      <alignment vertical="top" wrapText="1"/>
    </xf>
    <xf numFmtId="4" fontId="13" fillId="27" borderId="1" xfId="0" applyNumberFormat="1" applyFont="1" applyFill="1" applyBorder="1" applyAlignment="1">
      <alignment horizontal="center" vertical="top" wrapText="1"/>
    </xf>
    <xf numFmtId="0" fontId="5" fillId="23" borderId="15" xfId="0" applyFont="1" applyFill="1" applyBorder="1" applyAlignment="1">
      <alignment horizontal="left" vertical="top" wrapText="1"/>
    </xf>
    <xf numFmtId="4" fontId="13" fillId="3" borderId="2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0" borderId="19" xfId="0" applyFont="1" applyBorder="1" applyAlignment="1">
      <alignment vertical="top"/>
    </xf>
    <xf numFmtId="0" fontId="14" fillId="3" borderId="0" xfId="0" applyFont="1" applyFill="1" applyAlignment="1">
      <alignment horizontal="center" vertical="top"/>
    </xf>
    <xf numFmtId="0" fontId="2" fillId="2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vertical="top"/>
    </xf>
    <xf numFmtId="0" fontId="2" fillId="20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4" fontId="13" fillId="19" borderId="13" xfId="0" applyNumberFormat="1" applyFont="1" applyFill="1" applyBorder="1" applyAlignment="1">
      <alignment horizontal="center" vertical="top" wrapText="1"/>
    </xf>
    <xf numFmtId="4" fontId="13" fillId="21" borderId="13" xfId="0" applyNumberFormat="1" applyFont="1" applyFill="1" applyBorder="1" applyAlignment="1">
      <alignment horizontal="center" vertical="top" wrapText="1"/>
    </xf>
    <xf numFmtId="4" fontId="13" fillId="22" borderId="13" xfId="0" applyNumberFormat="1" applyFont="1" applyFill="1" applyBorder="1" applyAlignment="1">
      <alignment horizontal="center" vertical="top" wrapText="1"/>
    </xf>
    <xf numFmtId="4" fontId="13" fillId="21" borderId="14" xfId="0" applyNumberFormat="1" applyFont="1" applyFill="1" applyBorder="1" applyAlignment="1">
      <alignment horizontal="center" vertical="top" wrapText="1"/>
    </xf>
    <xf numFmtId="4" fontId="13" fillId="22" borderId="15" xfId="0" applyNumberFormat="1" applyFont="1" applyFill="1" applyBorder="1" applyAlignment="1">
      <alignment horizontal="center" vertical="top" wrapText="1"/>
    </xf>
    <xf numFmtId="4" fontId="13" fillId="24" borderId="1" xfId="0" applyNumberFormat="1" applyFont="1" applyFill="1" applyBorder="1" applyAlignment="1">
      <alignment horizontal="center" vertical="top" wrapText="1"/>
    </xf>
    <xf numFmtId="4" fontId="13" fillId="17" borderId="1" xfId="0" applyNumberFormat="1" applyFont="1" applyFill="1" applyBorder="1" applyAlignment="1">
      <alignment horizontal="center" vertical="top" wrapText="1"/>
    </xf>
    <xf numFmtId="4" fontId="13" fillId="25" borderId="1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2" fillId="28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4" fontId="13" fillId="15" borderId="1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8" borderId="1" xfId="0" applyFont="1" applyFill="1" applyBorder="1" applyAlignment="1">
      <alignment vertical="top" wrapText="1"/>
    </xf>
    <xf numFmtId="4" fontId="13" fillId="28" borderId="1" xfId="0" applyNumberFormat="1" applyFont="1" applyFill="1" applyBorder="1" applyAlignment="1">
      <alignment horizontal="center" vertical="top" wrapText="1"/>
    </xf>
    <xf numFmtId="4" fontId="2" fillId="28" borderId="1" xfId="0" applyNumberFormat="1" applyFont="1" applyFill="1" applyBorder="1" applyAlignment="1">
      <alignment horizontal="center" vertical="top"/>
    </xf>
    <xf numFmtId="0" fontId="2" fillId="28" borderId="1" xfId="0" applyFont="1" applyFill="1" applyBorder="1" applyAlignment="1">
      <alignment horizontal="center" vertical="top"/>
    </xf>
    <xf numFmtId="4" fontId="0" fillId="0" borderId="0" xfId="0" applyNumberFormat="1" applyAlignment="1">
      <alignment vertical="top"/>
    </xf>
    <xf numFmtId="4" fontId="13" fillId="29" borderId="13" xfId="0" applyNumberFormat="1" applyFont="1" applyFill="1" applyBorder="1" applyAlignment="1">
      <alignment horizontal="center" vertical="top" wrapText="1"/>
    </xf>
    <xf numFmtId="4" fontId="13" fillId="29" borderId="1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4" fontId="13" fillId="0" borderId="13" xfId="0" applyNumberFormat="1" applyFont="1" applyBorder="1" applyAlignment="1">
      <alignment horizontal="center" vertical="top" wrapText="1"/>
    </xf>
    <xf numFmtId="4" fontId="13" fillId="11" borderId="1" xfId="0" applyNumberFormat="1" applyFont="1" applyFill="1" applyBorder="1" applyAlignment="1">
      <alignment horizontal="center"/>
    </xf>
    <xf numFmtId="4" fontId="5" fillId="6" borderId="4" xfId="0" applyNumberFormat="1" applyFont="1" applyFill="1" applyBorder="1" applyAlignment="1">
      <alignment horizontal="justify" vertical="top" wrapText="1"/>
    </xf>
    <xf numFmtId="4" fontId="13" fillId="0" borderId="0" xfId="0" applyNumberFormat="1" applyFont="1" applyAlignment="1">
      <alignment vertical="top"/>
    </xf>
    <xf numFmtId="4" fontId="13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27" fillId="30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30" fillId="6" borderId="4" xfId="0" applyFont="1" applyFill="1" applyBorder="1" applyAlignment="1">
      <alignment horizontal="justify" vertical="top" wrapText="1"/>
    </xf>
    <xf numFmtId="0" fontId="27" fillId="0" borderId="1" xfId="0" applyFont="1" applyBorder="1" applyAlignment="1">
      <alignment wrapText="1"/>
    </xf>
    <xf numFmtId="0" fontId="30" fillId="6" borderId="1" xfId="0" applyFont="1" applyFill="1" applyBorder="1" applyAlignment="1">
      <alignment horizontal="left" vertical="top" wrapText="1"/>
    </xf>
    <xf numFmtId="0" fontId="2" fillId="12" borderId="10" xfId="0" applyFont="1" applyFill="1" applyBorder="1" applyAlignment="1">
      <alignment vertical="top" wrapText="1"/>
    </xf>
    <xf numFmtId="4" fontId="5" fillId="6" borderId="1" xfId="0" applyNumberFormat="1" applyFont="1" applyFill="1" applyBorder="1" applyAlignment="1">
      <alignment horizontal="center" vertical="top" wrapText="1"/>
    </xf>
    <xf numFmtId="4" fontId="5" fillId="11" borderId="1" xfId="0" applyNumberFormat="1" applyFont="1" applyFill="1" applyBorder="1" applyAlignment="1">
      <alignment horizontal="center" vertical="top" wrapText="1"/>
    </xf>
    <xf numFmtId="2" fontId="2" fillId="5" borderId="1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0" fontId="18" fillId="3" borderId="0" xfId="0" applyFont="1" applyFill="1"/>
    <xf numFmtId="4" fontId="18" fillId="3" borderId="0" xfId="0" applyNumberFormat="1" applyFont="1" applyFill="1"/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4" fontId="2" fillId="27" borderId="1" xfId="0" applyNumberFormat="1" applyFont="1" applyFill="1" applyBorder="1" applyAlignment="1">
      <alignment horizontal="center" vertical="top" wrapText="1"/>
    </xf>
    <xf numFmtId="0" fontId="2" fillId="27" borderId="1" xfId="0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4" fontId="2" fillId="6" borderId="13" xfId="0" applyNumberFormat="1" applyFont="1" applyFill="1" applyBorder="1" applyAlignment="1">
      <alignment horizontal="center" vertical="top"/>
    </xf>
    <xf numFmtId="0" fontId="2" fillId="8" borderId="4" xfId="0" applyFont="1" applyFill="1" applyBorder="1" applyAlignment="1">
      <alignment vertical="top" wrapText="1"/>
    </xf>
    <xf numFmtId="4" fontId="2" fillId="8" borderId="4" xfId="0" applyNumberFormat="1" applyFont="1" applyFill="1" applyBorder="1" applyAlignment="1">
      <alignment horizontal="center" vertical="top"/>
    </xf>
    <xf numFmtId="0" fontId="32" fillId="2" borderId="2" xfId="0" applyFont="1" applyFill="1" applyBorder="1" applyAlignment="1">
      <alignment vertical="top" wrapText="1"/>
    </xf>
    <xf numFmtId="4" fontId="33" fillId="2" borderId="2" xfId="0" applyNumberFormat="1" applyFont="1" applyFill="1" applyBorder="1" applyAlignment="1">
      <alignment horizontal="center" vertical="top" wrapText="1"/>
    </xf>
    <xf numFmtId="0" fontId="33" fillId="3" borderId="2" xfId="0" applyFont="1" applyFill="1" applyBorder="1" applyAlignment="1">
      <alignment vertical="top" wrapText="1"/>
    </xf>
    <xf numFmtId="4" fontId="33" fillId="3" borderId="2" xfId="0" applyNumberFormat="1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vertical="top" wrapText="1"/>
    </xf>
    <xf numFmtId="4" fontId="34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/>
    </xf>
    <xf numFmtId="4" fontId="13" fillId="8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Border="1" applyAlignment="1">
      <alignment horizontal="center" vertical="top" wrapText="1"/>
    </xf>
    <xf numFmtId="4" fontId="13" fillId="6" borderId="6" xfId="0" applyNumberFormat="1" applyFont="1" applyFill="1" applyBorder="1" applyAlignment="1">
      <alignment horizontal="center" vertical="top" wrapText="1"/>
    </xf>
    <xf numFmtId="4" fontId="13" fillId="27" borderId="4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center" vertical="top"/>
    </xf>
    <xf numFmtId="4" fontId="2" fillId="8" borderId="15" xfId="0" applyNumberFormat="1" applyFont="1" applyFill="1" applyBorder="1" applyAlignment="1">
      <alignment horizontal="center" vertical="top"/>
    </xf>
    <xf numFmtId="4" fontId="2" fillId="8" borderId="13" xfId="0" applyNumberFormat="1" applyFont="1" applyFill="1" applyBorder="1" applyAlignment="1">
      <alignment horizontal="center" vertical="top"/>
    </xf>
    <xf numFmtId="0" fontId="27" fillId="14" borderId="1" xfId="0" applyFont="1" applyFill="1" applyBorder="1" applyAlignment="1">
      <alignment vertical="top"/>
    </xf>
    <xf numFmtId="4" fontId="27" fillId="14" borderId="1" xfId="0" applyNumberFormat="1" applyFont="1" applyFill="1" applyBorder="1" applyAlignment="1">
      <alignment horizontal="center" vertical="top" wrapText="1"/>
    </xf>
    <xf numFmtId="4" fontId="27" fillId="14" borderId="1" xfId="0" applyNumberFormat="1" applyFont="1" applyFill="1" applyBorder="1" applyAlignment="1">
      <alignment horizontal="center" vertical="top"/>
    </xf>
    <xf numFmtId="0" fontId="27" fillId="14" borderId="1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justify" vertical="top" wrapText="1"/>
    </xf>
    <xf numFmtId="4" fontId="33" fillId="2" borderId="1" xfId="0" applyNumberFormat="1" applyFont="1" applyFill="1" applyBorder="1" applyAlignment="1">
      <alignment horizontal="center" vertical="top" wrapText="1"/>
    </xf>
    <xf numFmtId="4" fontId="37" fillId="3" borderId="1" xfId="0" applyNumberFormat="1" applyFont="1" applyFill="1" applyBorder="1" applyAlignment="1">
      <alignment horizontal="center" vertical="top" wrapText="1"/>
    </xf>
    <xf numFmtId="4" fontId="14" fillId="11" borderId="2" xfId="0" applyNumberFormat="1" applyFont="1" applyFill="1" applyBorder="1" applyAlignment="1">
      <alignment horizontal="center" vertical="top" wrapText="1"/>
    </xf>
    <xf numFmtId="4" fontId="2" fillId="7" borderId="13" xfId="0" applyNumberFormat="1" applyFont="1" applyFill="1" applyBorder="1" applyAlignment="1">
      <alignment horizontal="center" vertical="top"/>
    </xf>
    <xf numFmtId="0" fontId="3" fillId="11" borderId="2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1" fillId="2" borderId="9" xfId="0" applyFont="1" applyFill="1" applyBorder="1" applyAlignment="1">
      <alignment vertical="top" wrapText="1"/>
    </xf>
    <xf numFmtId="0" fontId="3" fillId="7" borderId="13" xfId="0" applyFont="1" applyFill="1" applyBorder="1" applyAlignment="1">
      <alignment vertical="top" wrapText="1"/>
    </xf>
    <xf numFmtId="4" fontId="14" fillId="7" borderId="18" xfId="0" applyNumberFormat="1" applyFont="1" applyFill="1" applyBorder="1" applyAlignment="1">
      <alignment horizontal="center" vertical="top"/>
    </xf>
    <xf numFmtId="4" fontId="16" fillId="3" borderId="13" xfId="0" applyNumberFormat="1" applyFont="1" applyFill="1" applyBorder="1" applyAlignment="1">
      <alignment horizontal="center" vertical="top"/>
    </xf>
    <xf numFmtId="0" fontId="2" fillId="3" borderId="16" xfId="0" applyFont="1" applyFill="1" applyBorder="1" applyAlignment="1">
      <alignment vertical="top" wrapText="1"/>
    </xf>
    <xf numFmtId="0" fontId="5" fillId="14" borderId="4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center" vertical="top"/>
    </xf>
    <xf numFmtId="0" fontId="5" fillId="14" borderId="4" xfId="0" applyFont="1" applyFill="1" applyBorder="1" applyAlignment="1">
      <alignment horizontal="justify"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 wrapText="1"/>
    </xf>
    <xf numFmtId="4" fontId="16" fillId="3" borderId="2" xfId="0" applyNumberFormat="1" applyFont="1" applyFill="1" applyBorder="1" applyAlignment="1">
      <alignment horizontal="center" vertical="top" wrapText="1"/>
    </xf>
    <xf numFmtId="4" fontId="27" fillId="2" borderId="1" xfId="0" applyNumberFormat="1" applyFont="1" applyFill="1" applyBorder="1" applyAlignment="1">
      <alignment horizontal="center" vertical="top" wrapText="1"/>
    </xf>
    <xf numFmtId="4" fontId="27" fillId="3" borderId="2" xfId="0" applyNumberFormat="1" applyFont="1" applyFill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top" wrapText="1"/>
    </xf>
    <xf numFmtId="4" fontId="27" fillId="3" borderId="1" xfId="0" applyNumberFormat="1" applyFont="1" applyFill="1" applyBorder="1" applyAlignment="1">
      <alignment horizontal="center" vertical="top" wrapText="1"/>
    </xf>
    <xf numFmtId="4" fontId="27" fillId="8" borderId="1" xfId="0" applyNumberFormat="1" applyFont="1" applyFill="1" applyBorder="1" applyAlignment="1">
      <alignment horizontal="center" vertical="top"/>
    </xf>
    <xf numFmtId="4" fontId="27" fillId="8" borderId="1" xfId="0" applyNumberFormat="1" applyFont="1" applyFill="1" applyBorder="1" applyAlignment="1">
      <alignment horizontal="center" vertical="top" wrapText="1"/>
    </xf>
    <xf numFmtId="0" fontId="2" fillId="14" borderId="3" xfId="0" applyFont="1" applyFill="1" applyBorder="1" applyAlignment="1">
      <alignment vertical="top" wrapText="1"/>
    </xf>
    <xf numFmtId="0" fontId="5" fillId="14" borderId="3" xfId="0" applyFont="1" applyFill="1" applyBorder="1" applyAlignment="1">
      <alignment horizontal="justify" vertical="top" wrapText="1"/>
    </xf>
    <xf numFmtId="0" fontId="3" fillId="6" borderId="13" xfId="0" applyFont="1" applyFill="1" applyBorder="1" applyAlignment="1">
      <alignment vertical="top" wrapText="1"/>
    </xf>
    <xf numFmtId="0" fontId="5" fillId="6" borderId="9" xfId="0" applyFont="1" applyFill="1" applyBorder="1" applyAlignment="1">
      <alignment horizontal="justify" vertical="top" wrapText="1"/>
    </xf>
    <xf numFmtId="0" fontId="2" fillId="11" borderId="4" xfId="0" applyFont="1" applyFill="1" applyBorder="1" applyAlignment="1">
      <alignment vertical="top" wrapText="1"/>
    </xf>
    <xf numFmtId="2" fontId="2" fillId="8" borderId="1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4" fontId="13" fillId="3" borderId="13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left" vertical="top" wrapText="1"/>
    </xf>
    <xf numFmtId="0" fontId="5" fillId="6" borderId="4" xfId="0" applyFont="1" applyFill="1" applyBorder="1" applyAlignment="1">
      <alignment vertical="top" wrapText="1"/>
    </xf>
    <xf numFmtId="4" fontId="2" fillId="3" borderId="6" xfId="0" applyNumberFormat="1" applyFont="1" applyFill="1" applyBorder="1" applyAlignment="1">
      <alignment horizontal="center" vertical="top"/>
    </xf>
    <xf numFmtId="4" fontId="2" fillId="6" borderId="5" xfId="0" applyNumberFormat="1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 wrapText="1"/>
    </xf>
    <xf numFmtId="4" fontId="13" fillId="3" borderId="9" xfId="0" applyNumberFormat="1" applyFont="1" applyFill="1" applyBorder="1" applyAlignment="1">
      <alignment horizontal="center" vertical="top" wrapText="1"/>
    </xf>
    <xf numFmtId="4" fontId="13" fillId="3" borderId="14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vertical="top" wrapText="1"/>
    </xf>
    <xf numFmtId="0" fontId="5" fillId="6" borderId="13" xfId="0" applyFont="1" applyFill="1" applyBorder="1" applyAlignment="1">
      <alignment vertical="top" wrapText="1"/>
    </xf>
    <xf numFmtId="0" fontId="5" fillId="6" borderId="24" xfId="0" applyFont="1" applyFill="1" applyBorder="1" applyAlignment="1">
      <alignment vertical="top" wrapText="1"/>
    </xf>
    <xf numFmtId="4" fontId="37" fillId="3" borderId="4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27" fillId="11" borderId="1" xfId="0" applyNumberFormat="1" applyFont="1" applyFill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 wrapText="1"/>
    </xf>
    <xf numFmtId="4" fontId="2" fillId="2" borderId="13" xfId="0" applyNumberFormat="1" applyFont="1" applyFill="1" applyBorder="1" applyAlignment="1">
      <alignment horizontal="center" vertical="top"/>
    </xf>
    <xf numFmtId="4" fontId="3" fillId="6" borderId="4" xfId="0" applyNumberFormat="1" applyFont="1" applyFill="1" applyBorder="1" applyAlignment="1">
      <alignment horizontal="center" vertical="top" wrapText="1"/>
    </xf>
    <xf numFmtId="4" fontId="27" fillId="2" borderId="1" xfId="0" applyNumberFormat="1" applyFont="1" applyFill="1" applyBorder="1" applyAlignment="1">
      <alignment horizontal="center" vertical="top"/>
    </xf>
    <xf numFmtId="0" fontId="3" fillId="12" borderId="1" xfId="0" applyFont="1" applyFill="1" applyBorder="1" applyAlignment="1">
      <alignment vertical="top" wrapText="1"/>
    </xf>
    <xf numFmtId="4" fontId="2" fillId="12" borderId="1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10" fillId="1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16" fillId="11" borderId="1" xfId="0" applyNumberFormat="1" applyFont="1" applyFill="1" applyBorder="1" applyAlignment="1">
      <alignment horizontal="center" vertical="top" wrapText="1"/>
    </xf>
    <xf numFmtId="0" fontId="36" fillId="3" borderId="6" xfId="0" applyFont="1" applyFill="1" applyBorder="1" applyAlignment="1">
      <alignment vertical="top" wrapText="1"/>
    </xf>
    <xf numFmtId="4" fontId="36" fillId="0" borderId="1" xfId="0" applyNumberFormat="1" applyFont="1" applyBorder="1" applyAlignment="1">
      <alignment horizontal="center" vertical="top" wrapText="1"/>
    </xf>
    <xf numFmtId="4" fontId="36" fillId="27" borderId="1" xfId="0" applyNumberFormat="1" applyFont="1" applyFill="1" applyBorder="1" applyAlignment="1">
      <alignment horizontal="center" vertical="top" wrapText="1"/>
    </xf>
    <xf numFmtId="0" fontId="38" fillId="27" borderId="0" xfId="0" applyFont="1" applyFill="1"/>
    <xf numFmtId="0" fontId="38" fillId="27" borderId="0" xfId="0" applyFont="1" applyFill="1" applyAlignment="1">
      <alignment horizontal="center" vertical="center"/>
    </xf>
    <xf numFmtId="4" fontId="16" fillId="2" borderId="16" xfId="0" applyNumberFormat="1" applyFont="1" applyFill="1" applyBorder="1" applyAlignment="1">
      <alignment horizontal="center" vertical="top"/>
    </xf>
    <xf numFmtId="0" fontId="2" fillId="31" borderId="1" xfId="0" applyFont="1" applyFill="1" applyBorder="1" applyAlignment="1">
      <alignment vertical="top" wrapText="1"/>
    </xf>
    <xf numFmtId="4" fontId="2" fillId="31" borderId="1" xfId="0" applyNumberFormat="1" applyFont="1" applyFill="1" applyBorder="1" applyAlignment="1">
      <alignment horizontal="center" vertical="top"/>
    </xf>
    <xf numFmtId="4" fontId="2" fillId="31" borderId="1" xfId="0" applyNumberFormat="1" applyFont="1" applyFill="1" applyBorder="1" applyAlignment="1">
      <alignment horizontal="center" vertical="top" wrapText="1"/>
    </xf>
    <xf numFmtId="4" fontId="39" fillId="27" borderId="1" xfId="0" applyNumberFormat="1" applyFont="1" applyFill="1" applyBorder="1" applyAlignment="1">
      <alignment horizontal="center" vertical="top" wrapText="1"/>
    </xf>
    <xf numFmtId="0" fontId="40" fillId="6" borderId="13" xfId="0" applyFont="1" applyFill="1" applyBorder="1" applyAlignment="1">
      <alignment vertical="top" wrapText="1"/>
    </xf>
    <xf numFmtId="4" fontId="14" fillId="6" borderId="0" xfId="0" applyNumberFormat="1" applyFont="1" applyFill="1" applyAlignment="1">
      <alignment horizontal="center" vertical="top"/>
    </xf>
    <xf numFmtId="0" fontId="41" fillId="6" borderId="2" xfId="0" applyFont="1" applyFill="1" applyBorder="1" applyAlignment="1">
      <alignment horizontal="center" vertical="top" wrapText="1"/>
    </xf>
    <xf numFmtId="0" fontId="41" fillId="6" borderId="1" xfId="0" applyFont="1" applyFill="1" applyBorder="1" applyAlignment="1">
      <alignment vertical="top" wrapText="1"/>
    </xf>
    <xf numFmtId="4" fontId="41" fillId="2" borderId="13" xfId="0" applyNumberFormat="1" applyFont="1" applyFill="1" applyBorder="1" applyAlignment="1">
      <alignment horizontal="center" vertical="top"/>
    </xf>
    <xf numFmtId="0" fontId="39" fillId="0" borderId="0" xfId="0" applyFont="1" applyAlignment="1">
      <alignment horizontal="center" vertical="top"/>
    </xf>
    <xf numFmtId="4" fontId="41" fillId="3" borderId="13" xfId="0" applyNumberFormat="1" applyFont="1" applyFill="1" applyBorder="1" applyAlignment="1">
      <alignment horizontal="center" vertical="top"/>
    </xf>
    <xf numFmtId="4" fontId="41" fillId="8" borderId="1" xfId="0" applyNumberFormat="1" applyFont="1" applyFill="1" applyBorder="1" applyAlignment="1">
      <alignment horizontal="center" vertical="top" wrapText="1"/>
    </xf>
    <xf numFmtId="4" fontId="42" fillId="11" borderId="1" xfId="0" applyNumberFormat="1" applyFont="1" applyFill="1" applyBorder="1" applyAlignment="1">
      <alignment horizontal="center" vertical="top" wrapText="1"/>
    </xf>
    <xf numFmtId="4" fontId="42" fillId="0" borderId="1" xfId="0" applyNumberFormat="1" applyFont="1" applyBorder="1" applyAlignment="1">
      <alignment horizontal="center" vertical="top" wrapText="1"/>
    </xf>
    <xf numFmtId="0" fontId="41" fillId="6" borderId="1" xfId="0" applyFont="1" applyFill="1" applyBorder="1" applyAlignment="1">
      <alignment horizontal="justify" vertical="top" wrapText="1"/>
    </xf>
    <xf numFmtId="0" fontId="41" fillId="6" borderId="11" xfId="0" applyFont="1" applyFill="1" applyBorder="1" applyAlignment="1">
      <alignment vertical="top" wrapText="1"/>
    </xf>
    <xf numFmtId="0" fontId="41" fillId="3" borderId="3" xfId="0" applyFont="1" applyFill="1" applyBorder="1" applyAlignment="1">
      <alignment horizontal="justify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4" fontId="39" fillId="2" borderId="1" xfId="0" applyNumberFormat="1" applyFont="1" applyFill="1" applyBorder="1" applyAlignment="1">
      <alignment horizontal="center" vertical="top" wrapText="1"/>
    </xf>
    <xf numFmtId="4" fontId="41" fillId="0" borderId="1" xfId="0" applyNumberFormat="1" applyFont="1" applyBorder="1" applyAlignment="1">
      <alignment horizontal="center" vertical="top" wrapText="1"/>
    </xf>
    <xf numFmtId="4" fontId="41" fillId="2" borderId="6" xfId="0" applyNumberFormat="1" applyFont="1" applyFill="1" applyBorder="1" applyAlignment="1">
      <alignment horizontal="center" vertical="top"/>
    </xf>
    <xf numFmtId="4" fontId="40" fillId="3" borderId="1" xfId="0" applyNumberFormat="1" applyFont="1" applyFill="1" applyBorder="1" applyAlignment="1">
      <alignment horizontal="center" vertical="top" wrapText="1"/>
    </xf>
    <xf numFmtId="4" fontId="41" fillId="0" borderId="1" xfId="0" applyNumberFormat="1" applyFont="1" applyBorder="1" applyAlignment="1">
      <alignment horizontal="center" vertical="top"/>
    </xf>
    <xf numFmtId="4" fontId="41" fillId="2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vertical="top" wrapText="1"/>
    </xf>
    <xf numFmtId="0" fontId="2" fillId="14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7" fillId="17" borderId="0" xfId="0" applyFont="1" applyFill="1" applyAlignment="1">
      <alignment vertical="top" wrapText="1"/>
    </xf>
    <xf numFmtId="0" fontId="17" fillId="18" borderId="0" xfId="0" applyFont="1" applyFill="1" applyAlignment="1">
      <alignment horizontal="left" vertical="top" wrapText="1"/>
    </xf>
    <xf numFmtId="4" fontId="17" fillId="19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4" fontId="19" fillId="17" borderId="0" xfId="0" applyNumberFormat="1" applyFont="1" applyFill="1" applyAlignment="1">
      <alignment vertical="top" wrapText="1"/>
    </xf>
    <xf numFmtId="4" fontId="17" fillId="18" borderId="0" xfId="0" applyNumberFormat="1" applyFont="1" applyFill="1" applyAlignment="1">
      <alignment horizontal="left" vertical="top" wrapText="1"/>
    </xf>
    <xf numFmtId="4" fontId="17" fillId="3" borderId="0" xfId="0" applyNumberFormat="1" applyFont="1" applyFill="1" applyAlignment="1">
      <alignment horizontal="left" vertical="top" wrapText="1"/>
    </xf>
    <xf numFmtId="0" fontId="19" fillId="17" borderId="0" xfId="0" applyFont="1" applyFill="1" applyAlignment="1">
      <alignment vertical="top" wrapText="1"/>
    </xf>
    <xf numFmtId="0" fontId="3" fillId="3" borderId="3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4" fontId="5" fillId="2" borderId="13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4" fontId="5" fillId="3" borderId="13" xfId="0" applyNumberFormat="1" applyFont="1" applyFill="1" applyBorder="1" applyAlignment="1">
      <alignment horizontal="center" vertical="top"/>
    </xf>
    <xf numFmtId="0" fontId="41" fillId="14" borderId="0" xfId="0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top"/>
    </xf>
    <xf numFmtId="4" fontId="13" fillId="31" borderId="1" xfId="0" applyNumberFormat="1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" fontId="3" fillId="5" borderId="6" xfId="0" applyNumberFormat="1" applyFont="1" applyFill="1" applyBorder="1" applyAlignment="1">
      <alignment horizontal="center" vertical="top" wrapText="1"/>
    </xf>
    <xf numFmtId="4" fontId="3" fillId="6" borderId="9" xfId="0" applyNumberFormat="1" applyFont="1" applyFill="1" applyBorder="1" applyAlignment="1">
      <alignment horizontal="center" vertical="top" wrapText="1"/>
    </xf>
    <xf numFmtId="4" fontId="2" fillId="2" borderId="14" xfId="0" applyNumberFormat="1" applyFont="1" applyFill="1" applyBorder="1" applyAlignment="1">
      <alignment horizontal="center" vertical="top"/>
    </xf>
    <xf numFmtId="4" fontId="16" fillId="3" borderId="5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4" fontId="13" fillId="7" borderId="6" xfId="0" applyNumberFormat="1" applyFont="1" applyFill="1" applyBorder="1" applyAlignment="1">
      <alignment horizontal="center" vertical="top" wrapText="1"/>
    </xf>
    <xf numFmtId="4" fontId="2" fillId="6" borderId="6" xfId="0" applyNumberFormat="1" applyFont="1" applyFill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31" borderId="6" xfId="0" applyNumberFormat="1" applyFont="1" applyFill="1" applyBorder="1" applyAlignment="1">
      <alignment horizontal="center" vertical="top" wrapText="1"/>
    </xf>
    <xf numFmtId="4" fontId="3" fillId="9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4" fontId="2" fillId="10" borderId="6" xfId="0" applyNumberFormat="1" applyFont="1" applyFill="1" applyBorder="1" applyAlignment="1">
      <alignment horizontal="center" vertical="top"/>
    </xf>
    <xf numFmtId="4" fontId="13" fillId="3" borderId="6" xfId="0" applyNumberFormat="1" applyFont="1" applyFill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2" fillId="5" borderId="6" xfId="0" applyNumberFormat="1" applyFont="1" applyFill="1" applyBorder="1" applyAlignment="1">
      <alignment horizontal="center" vertical="top"/>
    </xf>
    <xf numFmtId="4" fontId="2" fillId="11" borderId="6" xfId="0" applyNumberFormat="1" applyFont="1" applyFill="1" applyBorder="1" applyAlignment="1">
      <alignment horizontal="center" vertical="top"/>
    </xf>
    <xf numFmtId="4" fontId="2" fillId="12" borderId="6" xfId="0" applyNumberFormat="1" applyFont="1" applyFill="1" applyBorder="1" applyAlignment="1">
      <alignment horizontal="center" vertical="top"/>
    </xf>
    <xf numFmtId="4" fontId="2" fillId="13" borderId="6" xfId="0" applyNumberFormat="1" applyFont="1" applyFill="1" applyBorder="1" applyAlignment="1">
      <alignment horizontal="center" vertical="top"/>
    </xf>
    <xf numFmtId="4" fontId="2" fillId="14" borderId="6" xfId="0" applyNumberFormat="1" applyFont="1" applyFill="1" applyBorder="1" applyAlignment="1">
      <alignment horizontal="center" vertical="top"/>
    </xf>
    <xf numFmtId="4" fontId="2" fillId="12" borderId="14" xfId="0" applyNumberFormat="1" applyFont="1" applyFill="1" applyBorder="1" applyAlignment="1">
      <alignment horizontal="center" vertical="top"/>
    </xf>
    <xf numFmtId="4" fontId="2" fillId="0" borderId="14" xfId="0" applyNumberFormat="1" applyFont="1" applyBorder="1" applyAlignment="1">
      <alignment horizontal="center" vertical="top"/>
    </xf>
    <xf numFmtId="4" fontId="2" fillId="8" borderId="16" xfId="0" applyNumberFormat="1" applyFont="1" applyFill="1" applyBorder="1" applyAlignment="1">
      <alignment horizontal="center" vertical="top"/>
    </xf>
    <xf numFmtId="4" fontId="2" fillId="6" borderId="14" xfId="0" applyNumberFormat="1" applyFont="1" applyFill="1" applyBorder="1" applyAlignment="1">
      <alignment horizontal="center" vertical="top"/>
    </xf>
    <xf numFmtId="4" fontId="2" fillId="8" borderId="14" xfId="0" applyNumberFormat="1" applyFont="1" applyFill="1" applyBorder="1" applyAlignment="1">
      <alignment horizontal="center" vertical="top"/>
    </xf>
    <xf numFmtId="4" fontId="3" fillId="3" borderId="5" xfId="0" applyNumberFormat="1" applyFont="1" applyFill="1" applyBorder="1" applyAlignment="1">
      <alignment horizontal="center" vertical="top" wrapText="1"/>
    </xf>
    <xf numFmtId="4" fontId="5" fillId="3" borderId="9" xfId="0" applyNumberFormat="1" applyFont="1" applyFill="1" applyBorder="1" applyAlignment="1">
      <alignment horizontal="center" vertical="top" wrapText="1"/>
    </xf>
    <xf numFmtId="4" fontId="5" fillId="8" borderId="6" xfId="0" applyNumberFormat="1" applyFont="1" applyFill="1" applyBorder="1" applyAlignment="1">
      <alignment horizontal="center" vertical="top" wrapText="1"/>
    </xf>
    <xf numFmtId="4" fontId="5" fillId="2" borderId="14" xfId="0" applyNumberFormat="1" applyFont="1" applyFill="1" applyBorder="1" applyAlignment="1">
      <alignment horizontal="center" vertical="top"/>
    </xf>
    <xf numFmtId="4" fontId="5" fillId="3" borderId="14" xfId="0" applyNumberFormat="1" applyFont="1" applyFill="1" applyBorder="1" applyAlignment="1">
      <alignment horizontal="center" vertical="top"/>
    </xf>
    <xf numFmtId="4" fontId="2" fillId="7" borderId="14" xfId="0" applyNumberFormat="1" applyFont="1" applyFill="1" applyBorder="1" applyAlignment="1">
      <alignment horizontal="center" vertical="top"/>
    </xf>
    <xf numFmtId="4" fontId="41" fillId="2" borderId="14" xfId="0" applyNumberFormat="1" applyFont="1" applyFill="1" applyBorder="1" applyAlignment="1">
      <alignment horizontal="center" vertical="top"/>
    </xf>
    <xf numFmtId="4" fontId="41" fillId="3" borderId="14" xfId="0" applyNumberFormat="1" applyFont="1" applyFill="1" applyBorder="1" applyAlignment="1">
      <alignment horizontal="center" vertical="top"/>
    </xf>
    <xf numFmtId="4" fontId="41" fillId="8" borderId="6" xfId="0" applyNumberFormat="1" applyFont="1" applyFill="1" applyBorder="1" applyAlignment="1">
      <alignment horizontal="center" vertical="top" wrapText="1"/>
    </xf>
    <xf numFmtId="4" fontId="14" fillId="11" borderId="5" xfId="0" applyNumberFormat="1" applyFont="1" applyFill="1" applyBorder="1" applyAlignment="1">
      <alignment horizontal="center" vertical="top" wrapText="1"/>
    </xf>
    <xf numFmtId="4" fontId="13" fillId="11" borderId="6" xfId="0" applyNumberFormat="1" applyFont="1" applyFill="1" applyBorder="1" applyAlignment="1">
      <alignment horizontal="center" vertical="top" wrapText="1"/>
    </xf>
    <xf numFmtId="4" fontId="5" fillId="3" borderId="5" xfId="0" applyNumberFormat="1" applyFont="1" applyFill="1" applyBorder="1" applyAlignment="1">
      <alignment horizontal="center" vertical="top" wrapText="1"/>
    </xf>
    <xf numFmtId="4" fontId="2" fillId="11" borderId="6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2" fillId="31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/>
    </xf>
    <xf numFmtId="4" fontId="13" fillId="8" borderId="1" xfId="0" applyNumberFormat="1" applyFont="1" applyFill="1" applyBorder="1" applyAlignment="1">
      <alignment horizontal="center" vertical="top"/>
    </xf>
    <xf numFmtId="0" fontId="41" fillId="6" borderId="1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vertical="top" wrapText="1"/>
    </xf>
    <xf numFmtId="0" fontId="41" fillId="6" borderId="6" xfId="0" applyFont="1" applyFill="1" applyBorder="1" applyAlignment="1">
      <alignment vertical="top" wrapText="1"/>
    </xf>
    <xf numFmtId="0" fontId="41" fillId="6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justify" vertical="top" wrapText="1"/>
    </xf>
    <xf numFmtId="0" fontId="27" fillId="4" borderId="5" xfId="0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horizontal="center" vertical="top" wrapText="1"/>
    </xf>
    <xf numFmtId="4" fontId="13" fillId="5" borderId="6" xfId="0" applyNumberFormat="1" applyFont="1" applyFill="1" applyBorder="1" applyAlignment="1">
      <alignment horizontal="center" vertical="top" wrapText="1"/>
    </xf>
    <xf numFmtId="4" fontId="13" fillId="2" borderId="6" xfId="0" applyNumberFormat="1" applyFont="1" applyFill="1" applyBorder="1" applyAlignment="1">
      <alignment horizontal="center" vertical="top" wrapText="1"/>
    </xf>
    <xf numFmtId="4" fontId="2" fillId="8" borderId="6" xfId="0" applyNumberFormat="1" applyFont="1" applyFill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horizontal="center" vertical="top" wrapText="1"/>
    </xf>
    <xf numFmtId="4" fontId="2" fillId="5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Border="1" applyAlignment="1">
      <alignment horizontal="center" vertical="top"/>
    </xf>
    <xf numFmtId="4" fontId="13" fillId="19" borderId="14" xfId="0" applyNumberFormat="1" applyFont="1" applyFill="1" applyBorder="1" applyAlignment="1">
      <alignment horizontal="center" vertical="top" wrapText="1"/>
    </xf>
    <xf numFmtId="4" fontId="13" fillId="6" borderId="6" xfId="0" applyNumberFormat="1" applyFont="1" applyFill="1" applyBorder="1" applyAlignment="1">
      <alignment horizontal="center" vertical="top"/>
    </xf>
    <xf numFmtId="4" fontId="13" fillId="22" borderId="14" xfId="0" applyNumberFormat="1" applyFont="1" applyFill="1" applyBorder="1" applyAlignment="1">
      <alignment horizontal="center" vertical="top" wrapText="1"/>
    </xf>
    <xf numFmtId="4" fontId="2" fillId="12" borderId="6" xfId="0" applyNumberFormat="1" applyFont="1" applyFill="1" applyBorder="1" applyAlignment="1">
      <alignment horizontal="center" vertical="top" wrapText="1"/>
    </xf>
    <xf numFmtId="4" fontId="13" fillId="0" borderId="9" xfId="0" applyNumberFormat="1" applyFont="1" applyBorder="1" applyAlignment="1">
      <alignment horizontal="center" vertical="top" wrapText="1"/>
    </xf>
    <xf numFmtId="4" fontId="13" fillId="5" borderId="9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13" fillId="27" borderId="9" xfId="0" applyNumberFormat="1" applyFont="1" applyFill="1" applyBorder="1" applyAlignment="1">
      <alignment horizontal="center" vertical="top" wrapText="1"/>
    </xf>
    <xf numFmtId="4" fontId="2" fillId="8" borderId="9" xfId="0" applyNumberFormat="1" applyFont="1" applyFill="1" applyBorder="1" applyAlignment="1">
      <alignment horizontal="center" vertical="top"/>
    </xf>
    <xf numFmtId="4" fontId="33" fillId="2" borderId="5" xfId="0" applyNumberFormat="1" applyFont="1" applyFill="1" applyBorder="1" applyAlignment="1">
      <alignment horizontal="center" vertical="top" wrapText="1"/>
    </xf>
    <xf numFmtId="4" fontId="33" fillId="3" borderId="5" xfId="0" applyNumberFormat="1" applyFont="1" applyFill="1" applyBorder="1" applyAlignment="1">
      <alignment horizontal="center" vertical="top" wrapText="1"/>
    </xf>
    <xf numFmtId="4" fontId="34" fillId="3" borderId="6" xfId="0" applyNumberFormat="1" applyFont="1" applyFill="1" applyBorder="1" applyAlignment="1">
      <alignment horizontal="center" vertical="top" wrapText="1"/>
    </xf>
    <xf numFmtId="4" fontId="13" fillId="20" borderId="6" xfId="0" applyNumberFormat="1" applyFont="1" applyFill="1" applyBorder="1" applyAlignment="1">
      <alignment horizontal="center" vertical="top" wrapText="1"/>
    </xf>
    <xf numFmtId="4" fontId="13" fillId="22" borderId="16" xfId="0" applyNumberFormat="1" applyFont="1" applyFill="1" applyBorder="1" applyAlignment="1">
      <alignment horizontal="center" vertical="top" wrapText="1"/>
    </xf>
    <xf numFmtId="4" fontId="5" fillId="6" borderId="6" xfId="0" applyNumberFormat="1" applyFont="1" applyFill="1" applyBorder="1" applyAlignment="1">
      <alignment horizontal="center" vertical="top" wrapText="1"/>
    </xf>
    <xf numFmtId="4" fontId="13" fillId="12" borderId="6" xfId="0" applyNumberFormat="1" applyFont="1" applyFill="1" applyBorder="1" applyAlignment="1">
      <alignment horizontal="center" vertical="top" wrapText="1"/>
    </xf>
    <xf numFmtId="4" fontId="14" fillId="11" borderId="6" xfId="0" applyNumberFormat="1" applyFont="1" applyFill="1" applyBorder="1" applyAlignment="1">
      <alignment horizontal="center" vertical="top" wrapText="1"/>
    </xf>
    <xf numFmtId="4" fontId="15" fillId="15" borderId="6" xfId="0" applyNumberFormat="1" applyFont="1" applyFill="1" applyBorder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33" fillId="12" borderId="1" xfId="0" applyFont="1" applyFill="1" applyBorder="1" applyAlignment="1">
      <alignment horizontal="center" vertical="top" wrapText="1"/>
    </xf>
    <xf numFmtId="164" fontId="33" fillId="3" borderId="1" xfId="0" applyNumberFormat="1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 vertical="top" wrapText="1"/>
    </xf>
    <xf numFmtId="0" fontId="41" fillId="6" borderId="6" xfId="0" applyFont="1" applyFill="1" applyBorder="1" applyAlignment="1">
      <alignment horizontal="justify" vertical="top" wrapText="1"/>
    </xf>
    <xf numFmtId="0" fontId="41" fillId="6" borderId="13" xfId="0" applyFont="1" applyFill="1" applyBorder="1" applyAlignment="1">
      <alignment vertical="top" wrapText="1"/>
    </xf>
    <xf numFmtId="0" fontId="13" fillId="6" borderId="2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left" vertical="top" wrapText="1"/>
    </xf>
    <xf numFmtId="4" fontId="13" fillId="15" borderId="6" xfId="0" applyNumberFormat="1" applyFont="1" applyFill="1" applyBorder="1" applyAlignment="1">
      <alignment horizontal="center" vertical="top" wrapText="1"/>
    </xf>
    <xf numFmtId="4" fontId="33" fillId="2" borderId="6" xfId="0" applyNumberFormat="1" applyFont="1" applyFill="1" applyBorder="1" applyAlignment="1">
      <alignment horizontal="center" vertical="top" wrapText="1"/>
    </xf>
    <xf numFmtId="4" fontId="13" fillId="3" borderId="5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/>
    </xf>
    <xf numFmtId="4" fontId="13" fillId="11" borderId="6" xfId="0" applyNumberFormat="1" applyFont="1" applyFill="1" applyBorder="1" applyAlignment="1">
      <alignment horizontal="center"/>
    </xf>
    <xf numFmtId="4" fontId="15" fillId="5" borderId="6" xfId="0" applyNumberFormat="1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2" fontId="3" fillId="12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41" fillId="14" borderId="13" xfId="0" applyFont="1" applyFill="1" applyBorder="1" applyAlignment="1">
      <alignment horizontal="justify" vertical="top" wrapText="1"/>
    </xf>
    <xf numFmtId="0" fontId="41" fillId="6" borderId="12" xfId="0" applyFont="1" applyFill="1" applyBorder="1" applyAlignment="1">
      <alignment vertical="top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top"/>
    </xf>
    <xf numFmtId="0" fontId="41" fillId="6" borderId="4" xfId="0" applyFont="1" applyFill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14" borderId="20" xfId="0" applyFont="1" applyFill="1" applyBorder="1" applyAlignment="1">
      <alignment horizontal="center" vertical="top" wrapText="1"/>
    </xf>
    <xf numFmtId="0" fontId="3" fillId="14" borderId="21" xfId="0" applyFont="1" applyFill="1" applyBorder="1" applyAlignment="1">
      <alignment horizontal="center" vertical="top" wrapText="1"/>
    </xf>
    <xf numFmtId="0" fontId="3" fillId="14" borderId="2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2" fillId="6" borderId="9" xfId="0" applyNumberFormat="1" applyFont="1" applyFill="1" applyBorder="1" applyAlignment="1">
      <alignment horizontal="center" vertical="top"/>
    </xf>
    <xf numFmtId="4" fontId="2" fillId="6" borderId="19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8" fillId="3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vertical="top" wrapText="1"/>
    </xf>
    <xf numFmtId="0" fontId="18" fillId="3" borderId="0" xfId="0" applyFont="1" applyFill="1"/>
    <xf numFmtId="0" fontId="13" fillId="14" borderId="4" xfId="0" applyFont="1" applyFill="1" applyBorder="1" applyAlignment="1">
      <alignment horizontal="left" vertical="top" wrapText="1"/>
    </xf>
    <xf numFmtId="0" fontId="13" fillId="14" borderId="3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2" fillId="14" borderId="4" xfId="0" applyFont="1" applyFill="1" applyBorder="1" applyAlignment="1">
      <alignment horizontal="left" vertical="top" wrapText="1"/>
    </xf>
    <xf numFmtId="0" fontId="2" fillId="14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7" fillId="17" borderId="0" xfId="0" applyFont="1" applyFill="1" applyAlignment="1">
      <alignment vertical="top" wrapText="1"/>
    </xf>
    <xf numFmtId="0" fontId="17" fillId="3" borderId="0" xfId="0" applyFont="1" applyFill="1" applyAlignment="1">
      <alignment horizontal="left" vertical="top" wrapText="1"/>
    </xf>
    <xf numFmtId="0" fontId="17" fillId="18" borderId="0" xfId="0" applyFont="1" applyFill="1" applyAlignment="1">
      <alignment horizontal="left" vertical="top" wrapText="1"/>
    </xf>
    <xf numFmtId="4" fontId="19" fillId="3" borderId="0" xfId="0" applyNumberFormat="1" applyFont="1" applyFill="1" applyAlignment="1">
      <alignment horizontal="center" vertical="top"/>
    </xf>
    <xf numFmtId="4" fontId="17" fillId="19" borderId="0" xfId="0" applyNumberFormat="1" applyFont="1" applyFill="1" applyAlignment="1">
      <alignment horizontal="center" vertical="top" wrapText="1"/>
    </xf>
    <xf numFmtId="4" fontId="18" fillId="3" borderId="0" xfId="0" applyNumberFormat="1" applyFont="1" applyFill="1"/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19" fillId="17" borderId="0" xfId="0" applyNumberFormat="1" applyFont="1" applyFill="1" applyAlignment="1">
      <alignment vertical="top" wrapText="1"/>
    </xf>
    <xf numFmtId="4" fontId="19" fillId="17" borderId="0" xfId="0" applyNumberFormat="1" applyFont="1" applyFill="1" applyAlignment="1">
      <alignment horizontal="center" vertical="top" wrapText="1"/>
    </xf>
    <xf numFmtId="4" fontId="17" fillId="18" borderId="0" xfId="0" applyNumberFormat="1" applyFont="1" applyFill="1" applyAlignment="1">
      <alignment horizontal="left" vertical="top" wrapText="1"/>
    </xf>
    <xf numFmtId="4" fontId="17" fillId="3" borderId="0" xfId="0" applyNumberFormat="1" applyFont="1" applyFill="1" applyAlignment="1">
      <alignment horizontal="left" vertical="top" wrapText="1"/>
    </xf>
    <xf numFmtId="0" fontId="33" fillId="0" borderId="15" xfId="0" applyFont="1" applyBorder="1" applyAlignment="1">
      <alignment horizontal="center" vertical="top"/>
    </xf>
    <xf numFmtId="0" fontId="33" fillId="0" borderId="23" xfId="0" applyFont="1" applyBorder="1" applyAlignment="1">
      <alignment horizontal="center" vertical="top"/>
    </xf>
    <xf numFmtId="0" fontId="33" fillId="0" borderId="24" xfId="0" applyFont="1" applyBorder="1" applyAlignment="1">
      <alignment horizontal="center" vertical="top"/>
    </xf>
    <xf numFmtId="0" fontId="35" fillId="3" borderId="4" xfId="0" applyFont="1" applyFill="1" applyBorder="1" applyAlignment="1">
      <alignment horizontal="center" vertical="top" wrapText="1"/>
    </xf>
    <xf numFmtId="0" fontId="35" fillId="3" borderId="3" xfId="0" applyFont="1" applyFill="1" applyBorder="1" applyAlignment="1">
      <alignment horizontal="center" vertical="top" wrapText="1"/>
    </xf>
    <xf numFmtId="0" fontId="35" fillId="3" borderId="2" xfId="0" applyFont="1" applyFill="1" applyBorder="1" applyAlignment="1">
      <alignment horizontal="center" vertical="top" wrapText="1"/>
    </xf>
    <xf numFmtId="4" fontId="17" fillId="18" borderId="0" xfId="0" applyNumberFormat="1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19" fillId="17" borderId="0" xfId="0" applyFont="1" applyFill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21" fillId="3" borderId="0" xfId="0" applyFont="1" applyFill="1" applyAlignment="1">
      <alignment horizontal="center" vertical="top"/>
    </xf>
    <xf numFmtId="0" fontId="3" fillId="14" borderId="4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8" fillId="3" borderId="0" xfId="0" applyFont="1" applyFill="1" applyAlignment="1">
      <alignment wrapText="1"/>
    </xf>
    <xf numFmtId="0" fontId="21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6" fillId="14" borderId="20" xfId="0" applyFont="1" applyFill="1" applyBorder="1" applyAlignment="1">
      <alignment horizontal="center" vertical="top" wrapText="1"/>
    </xf>
    <xf numFmtId="0" fontId="16" fillId="14" borderId="21" xfId="0" applyFont="1" applyFill="1" applyBorder="1" applyAlignment="1">
      <alignment horizontal="center" vertical="top" wrapText="1"/>
    </xf>
    <xf numFmtId="0" fontId="16" fillId="14" borderId="22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vertical="top" wrapText="1"/>
    </xf>
    <xf numFmtId="4" fontId="2" fillId="0" borderId="0" xfId="0" applyNumberFormat="1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5A3-FD85-4347-B1FA-26F7F78A879D}">
  <sheetPr>
    <pageSetUpPr fitToPage="1"/>
  </sheetPr>
  <dimension ref="A1:K189"/>
  <sheetViews>
    <sheetView showGridLines="0" tabSelected="1" topLeftCell="A139" zoomScale="90" zoomScaleNormal="90" workbookViewId="0">
      <selection activeCell="A139" sqref="A1:XFD1048576"/>
    </sheetView>
  </sheetViews>
  <sheetFormatPr defaultColWidth="9.140625" defaultRowHeight="12.75" x14ac:dyDescent="0.25"/>
  <cols>
    <col min="1" max="1" width="2.5703125" style="2" customWidth="1"/>
    <col min="2" max="2" width="17.85546875" style="119" customWidth="1"/>
    <col min="3" max="3" width="49.28515625" style="121" customWidth="1"/>
    <col min="4" max="4" width="14.7109375" style="1" hidden="1" customWidth="1"/>
    <col min="5" max="8" width="14.7109375" style="1" customWidth="1"/>
    <col min="9" max="16384" width="9.140625" style="2"/>
  </cols>
  <sheetData>
    <row r="1" spans="2:11" ht="19.5" customHeight="1" x14ac:dyDescent="0.25">
      <c r="F1" s="537"/>
      <c r="G1" s="537"/>
      <c r="H1" s="537"/>
    </row>
    <row r="2" spans="2:11" ht="39.6" customHeight="1" x14ac:dyDescent="0.25">
      <c r="B2" s="538" t="s">
        <v>0</v>
      </c>
      <c r="C2" s="538"/>
      <c r="D2" s="538"/>
      <c r="E2" s="538"/>
      <c r="F2" s="538"/>
      <c r="G2" s="538"/>
      <c r="H2" s="538"/>
    </row>
    <row r="3" spans="2:11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12" t="s">
        <v>6</v>
      </c>
      <c r="H3" s="4" t="s">
        <v>7</v>
      </c>
      <c r="J3" s="7"/>
      <c r="K3" s="7"/>
    </row>
    <row r="4" spans="2:11" x14ac:dyDescent="0.25">
      <c r="B4" s="8">
        <v>1</v>
      </c>
      <c r="C4" s="9">
        <v>2</v>
      </c>
      <c r="D4" s="10">
        <v>4</v>
      </c>
      <c r="E4" s="9">
        <v>5</v>
      </c>
      <c r="F4" s="9">
        <v>6</v>
      </c>
      <c r="G4" s="421">
        <v>7</v>
      </c>
      <c r="H4" s="462">
        <v>8</v>
      </c>
      <c r="J4" s="12"/>
      <c r="K4" s="13"/>
    </row>
    <row r="5" spans="2:11" ht="31.15" customHeight="1" x14ac:dyDescent="0.25">
      <c r="B5" s="14" t="s">
        <v>10</v>
      </c>
      <c r="C5" s="14" t="s">
        <v>11</v>
      </c>
      <c r="D5" s="15"/>
      <c r="E5" s="16"/>
      <c r="F5" s="16"/>
      <c r="G5" s="422"/>
      <c r="H5" s="17"/>
      <c r="J5" s="18"/>
      <c r="K5" s="18"/>
    </row>
    <row r="6" spans="2:11" ht="30" customHeight="1" x14ac:dyDescent="0.25">
      <c r="B6" s="19" t="s">
        <v>12</v>
      </c>
      <c r="C6" s="97" t="s">
        <v>664</v>
      </c>
      <c r="D6" s="21"/>
      <c r="E6" s="349"/>
      <c r="F6" s="349"/>
      <c r="G6" s="423"/>
      <c r="H6" s="463" t="s">
        <v>13</v>
      </c>
    </row>
    <row r="7" spans="2:11" ht="17.25" customHeight="1" x14ac:dyDescent="0.25">
      <c r="B7" s="23"/>
      <c r="C7" s="23" t="s">
        <v>14</v>
      </c>
      <c r="D7" s="24">
        <f>D9</f>
        <v>198</v>
      </c>
      <c r="E7" s="348">
        <v>315.33</v>
      </c>
      <c r="F7" s="348">
        <f t="shared" ref="F7:G7" si="0">F9</f>
        <v>200</v>
      </c>
      <c r="G7" s="424">
        <f t="shared" si="0"/>
        <v>200</v>
      </c>
      <c r="H7" s="3"/>
    </row>
    <row r="8" spans="2:11" ht="17.25" customHeight="1" x14ac:dyDescent="0.25">
      <c r="B8" s="26"/>
      <c r="C8" s="27" t="s">
        <v>15</v>
      </c>
      <c r="D8" s="28"/>
      <c r="E8" s="29"/>
      <c r="F8" s="319"/>
      <c r="G8" s="425"/>
      <c r="H8" s="464"/>
    </row>
    <row r="9" spans="2:11" ht="174" customHeight="1" x14ac:dyDescent="0.25">
      <c r="B9" s="26"/>
      <c r="C9" s="31" t="s">
        <v>16</v>
      </c>
      <c r="D9" s="28">
        <v>198</v>
      </c>
      <c r="E9" s="32">
        <v>200</v>
      </c>
      <c r="F9" s="95">
        <v>200</v>
      </c>
      <c r="G9" s="426">
        <v>200</v>
      </c>
      <c r="H9" s="33"/>
    </row>
    <row r="10" spans="2:11" ht="17.25" customHeight="1" x14ac:dyDescent="0.25">
      <c r="B10" s="26"/>
      <c r="C10" s="34" t="s">
        <v>17</v>
      </c>
      <c r="D10" s="35">
        <v>5</v>
      </c>
      <c r="E10" s="36">
        <v>5</v>
      </c>
      <c r="F10" s="36">
        <v>5</v>
      </c>
      <c r="G10" s="427">
        <v>0</v>
      </c>
      <c r="H10" s="465"/>
    </row>
    <row r="11" spans="2:11" ht="39" customHeight="1" x14ac:dyDescent="0.25">
      <c r="B11" s="37" t="s">
        <v>18</v>
      </c>
      <c r="C11" s="20" t="s">
        <v>19</v>
      </c>
      <c r="D11" s="38"/>
      <c r="E11" s="21"/>
      <c r="F11" s="21"/>
      <c r="G11" s="428"/>
      <c r="H11" s="39" t="s">
        <v>20</v>
      </c>
    </row>
    <row r="12" spans="2:11" ht="18.75" customHeight="1" x14ac:dyDescent="0.25">
      <c r="B12" s="532"/>
      <c r="C12" s="23" t="s">
        <v>14</v>
      </c>
      <c r="D12" s="40">
        <f>D14</f>
        <v>10</v>
      </c>
      <c r="E12" s="40">
        <f t="shared" ref="E12:G12" si="1">E14</f>
        <v>46</v>
      </c>
      <c r="F12" s="40">
        <f t="shared" si="1"/>
        <v>20</v>
      </c>
      <c r="G12" s="64">
        <f t="shared" si="1"/>
        <v>10</v>
      </c>
      <c r="H12" s="41"/>
    </row>
    <row r="13" spans="2:11" ht="15.75" customHeight="1" x14ac:dyDescent="0.25">
      <c r="B13" s="533"/>
      <c r="C13" s="42" t="s">
        <v>15</v>
      </c>
      <c r="D13" s="28"/>
      <c r="E13" s="318"/>
      <c r="F13" s="43"/>
      <c r="G13" s="429"/>
      <c r="H13" s="44"/>
    </row>
    <row r="14" spans="2:11" ht="27.75" customHeight="1" x14ac:dyDescent="0.25">
      <c r="B14" s="533"/>
      <c r="C14" s="45" t="s">
        <v>16</v>
      </c>
      <c r="D14" s="28">
        <v>10</v>
      </c>
      <c r="E14" s="269">
        <v>46</v>
      </c>
      <c r="F14" s="71">
        <v>20</v>
      </c>
      <c r="G14" s="430">
        <v>10</v>
      </c>
      <c r="H14" s="44"/>
    </row>
    <row r="15" spans="2:11" ht="25.5" x14ac:dyDescent="0.25">
      <c r="B15" s="316" t="s">
        <v>21</v>
      </c>
      <c r="C15" s="20" t="s">
        <v>22</v>
      </c>
      <c r="D15" s="38"/>
      <c r="E15" s="21"/>
      <c r="F15" s="21"/>
      <c r="G15" s="428"/>
      <c r="H15" s="39" t="s">
        <v>23</v>
      </c>
    </row>
    <row r="16" spans="2:11" x14ac:dyDescent="0.25">
      <c r="B16" s="539"/>
      <c r="C16" s="23" t="s">
        <v>14</v>
      </c>
      <c r="D16" s="40">
        <f>D18+D19</f>
        <v>27</v>
      </c>
      <c r="E16" s="40">
        <f t="shared" ref="E16:G16" si="2">E18+E19</f>
        <v>562</v>
      </c>
      <c r="F16" s="40">
        <f t="shared" si="2"/>
        <v>100</v>
      </c>
      <c r="G16" s="64">
        <f t="shared" si="2"/>
        <v>30</v>
      </c>
      <c r="H16" s="41"/>
    </row>
    <row r="17" spans="2:8" x14ac:dyDescent="0.25">
      <c r="B17" s="540"/>
      <c r="C17" s="42" t="s">
        <v>15</v>
      </c>
      <c r="D17" s="28"/>
      <c r="E17" s="43"/>
      <c r="F17" s="43"/>
      <c r="G17" s="431"/>
      <c r="H17" s="44"/>
    </row>
    <row r="18" spans="2:8" ht="40.5" customHeight="1" x14ac:dyDescent="0.25">
      <c r="B18" s="540"/>
      <c r="C18" s="45" t="s">
        <v>16</v>
      </c>
      <c r="D18" s="28">
        <v>27</v>
      </c>
      <c r="E18" s="71">
        <v>362</v>
      </c>
      <c r="F18" s="43">
        <v>100</v>
      </c>
      <c r="G18" s="431">
        <v>30</v>
      </c>
      <c r="H18" s="44"/>
    </row>
    <row r="19" spans="2:8" ht="25.5" x14ac:dyDescent="0.25">
      <c r="B19" s="541"/>
      <c r="C19" s="364" t="s">
        <v>24</v>
      </c>
      <c r="D19" s="365">
        <v>0</v>
      </c>
      <c r="E19" s="420">
        <v>200</v>
      </c>
      <c r="F19" s="366">
        <v>0</v>
      </c>
      <c r="G19" s="432">
        <v>0</v>
      </c>
      <c r="H19" s="466"/>
    </row>
    <row r="20" spans="2:8" ht="25.5" x14ac:dyDescent="0.25">
      <c r="B20" s="37" t="s">
        <v>25</v>
      </c>
      <c r="C20" s="20" t="s">
        <v>26</v>
      </c>
      <c r="D20" s="38"/>
      <c r="E20" s="21"/>
      <c r="F20" s="21"/>
      <c r="G20" s="428"/>
      <c r="H20" s="39" t="s">
        <v>13</v>
      </c>
    </row>
    <row r="21" spans="2:8" x14ac:dyDescent="0.25">
      <c r="B21" s="532"/>
      <c r="C21" s="23" t="s">
        <v>14</v>
      </c>
      <c r="D21" s="40">
        <f>D23</f>
        <v>35</v>
      </c>
      <c r="E21" s="387">
        <v>40</v>
      </c>
      <c r="F21" s="40">
        <f t="shared" ref="F21:G21" si="3">F23</f>
        <v>40</v>
      </c>
      <c r="G21" s="64">
        <f t="shared" si="3"/>
        <v>40</v>
      </c>
      <c r="H21" s="41"/>
    </row>
    <row r="22" spans="2:8" x14ac:dyDescent="0.25">
      <c r="B22" s="533"/>
      <c r="C22" s="42" t="s">
        <v>15</v>
      </c>
      <c r="D22" s="28"/>
      <c r="E22" s="383"/>
      <c r="F22" s="318"/>
      <c r="G22" s="429"/>
      <c r="H22" s="44"/>
    </row>
    <row r="23" spans="2:8" ht="25.5" x14ac:dyDescent="0.25">
      <c r="B23" s="533"/>
      <c r="C23" s="45" t="s">
        <v>16</v>
      </c>
      <c r="D23" s="28">
        <v>35</v>
      </c>
      <c r="E23" s="383">
        <v>40</v>
      </c>
      <c r="F23" s="269">
        <v>40</v>
      </c>
      <c r="G23" s="430">
        <v>40</v>
      </c>
      <c r="H23" s="44"/>
    </row>
    <row r="24" spans="2:8" ht="25.5" x14ac:dyDescent="0.25">
      <c r="B24" s="50" t="s">
        <v>27</v>
      </c>
      <c r="C24" s="51" t="s">
        <v>28</v>
      </c>
      <c r="D24" s="52"/>
      <c r="E24" s="53"/>
      <c r="F24" s="53"/>
      <c r="G24" s="433"/>
      <c r="H24" s="467" t="s">
        <v>29</v>
      </c>
    </row>
    <row r="25" spans="2:8" x14ac:dyDescent="0.25">
      <c r="B25" s="532"/>
      <c r="C25" s="23" t="s">
        <v>14</v>
      </c>
      <c r="D25" s="40">
        <f>D27</f>
        <v>0</v>
      </c>
      <c r="E25" s="350">
        <f t="shared" ref="E25:G25" si="4">E27</f>
        <v>20</v>
      </c>
      <c r="F25" s="350">
        <f t="shared" si="4"/>
        <v>20</v>
      </c>
      <c r="G25" s="64">
        <f t="shared" si="4"/>
        <v>5</v>
      </c>
      <c r="H25" s="41"/>
    </row>
    <row r="26" spans="2:8" x14ac:dyDescent="0.25">
      <c r="B26" s="533"/>
      <c r="C26" s="42" t="s">
        <v>15</v>
      </c>
      <c r="D26" s="28"/>
      <c r="E26" s="318"/>
      <c r="F26" s="318"/>
      <c r="G26" s="429"/>
      <c r="H26" s="44"/>
    </row>
    <row r="27" spans="2:8" ht="25.5" x14ac:dyDescent="0.25">
      <c r="B27" s="533"/>
      <c r="C27" s="45" t="s">
        <v>16</v>
      </c>
      <c r="D27" s="28">
        <v>0</v>
      </c>
      <c r="E27" s="269">
        <v>20</v>
      </c>
      <c r="F27" s="269">
        <v>20</v>
      </c>
      <c r="G27" s="430">
        <v>5</v>
      </c>
      <c r="H27" s="44"/>
    </row>
    <row r="28" spans="2:8" ht="30" customHeight="1" x14ac:dyDescent="0.25">
      <c r="B28" s="14" t="s">
        <v>31</v>
      </c>
      <c r="C28" s="56" t="s">
        <v>32</v>
      </c>
      <c r="D28" s="57"/>
      <c r="E28" s="16"/>
      <c r="F28" s="16"/>
      <c r="G28" s="422"/>
      <c r="H28" s="15"/>
    </row>
    <row r="29" spans="2:8" ht="25.5" x14ac:dyDescent="0.25">
      <c r="B29" s="50" t="s">
        <v>33</v>
      </c>
      <c r="C29" s="51" t="s">
        <v>34</v>
      </c>
      <c r="D29" s="52"/>
      <c r="E29" s="53"/>
      <c r="F29" s="53"/>
      <c r="G29" s="433"/>
      <c r="H29" s="467" t="s">
        <v>35</v>
      </c>
    </row>
    <row r="30" spans="2:8" x14ac:dyDescent="0.25">
      <c r="B30" s="542"/>
      <c r="C30" s="23" t="s">
        <v>14</v>
      </c>
      <c r="D30" s="40">
        <f>D32+D33</f>
        <v>91</v>
      </c>
      <c r="E30" s="40">
        <f t="shared" ref="E30:G30" si="5">E32+E33</f>
        <v>181</v>
      </c>
      <c r="F30" s="40">
        <f t="shared" si="5"/>
        <v>180</v>
      </c>
      <c r="G30" s="64">
        <f t="shared" si="5"/>
        <v>180</v>
      </c>
      <c r="H30" s="41"/>
    </row>
    <row r="31" spans="2:8" x14ac:dyDescent="0.25">
      <c r="B31" s="543"/>
      <c r="C31" s="42" t="s">
        <v>15</v>
      </c>
      <c r="D31" s="28"/>
      <c r="E31" s="55"/>
      <c r="F31" s="55"/>
      <c r="G31" s="434"/>
      <c r="H31" s="44"/>
    </row>
    <row r="32" spans="2:8" ht="25.5" x14ac:dyDescent="0.25">
      <c r="B32" s="543"/>
      <c r="C32" s="45" t="s">
        <v>16</v>
      </c>
      <c r="D32" s="28">
        <v>90</v>
      </c>
      <c r="E32" s="55">
        <v>180</v>
      </c>
      <c r="F32" s="55">
        <v>180</v>
      </c>
      <c r="G32" s="434">
        <v>180</v>
      </c>
      <c r="H32" s="44"/>
    </row>
    <row r="33" spans="2:8" x14ac:dyDescent="0.25">
      <c r="B33" s="543"/>
      <c r="C33" s="59" t="s">
        <v>36</v>
      </c>
      <c r="D33" s="60">
        <v>1</v>
      </c>
      <c r="E33" s="60">
        <v>1</v>
      </c>
      <c r="F33" s="60">
        <v>0</v>
      </c>
      <c r="G33" s="435">
        <v>0</v>
      </c>
      <c r="H33" s="61"/>
    </row>
    <row r="34" spans="2:8" ht="26.25" customHeight="1" x14ac:dyDescent="0.25">
      <c r="B34" s="37" t="s">
        <v>37</v>
      </c>
      <c r="C34" s="20" t="s">
        <v>38</v>
      </c>
      <c r="D34" s="62"/>
      <c r="E34" s="38">
        <v>150</v>
      </c>
      <c r="F34" s="38">
        <v>150</v>
      </c>
      <c r="G34" s="62"/>
      <c r="H34" s="63" t="s">
        <v>39</v>
      </c>
    </row>
    <row r="35" spans="2:8" x14ac:dyDescent="0.25">
      <c r="B35" s="532"/>
      <c r="C35" s="23" t="s">
        <v>14</v>
      </c>
      <c r="D35" s="64">
        <f>D37</f>
        <v>50</v>
      </c>
      <c r="E35" s="64">
        <f t="shared" ref="E35:G35" si="6">E37</f>
        <v>77</v>
      </c>
      <c r="F35" s="64">
        <f t="shared" si="6"/>
        <v>50</v>
      </c>
      <c r="G35" s="64">
        <f t="shared" si="6"/>
        <v>50</v>
      </c>
      <c r="H35" s="11"/>
    </row>
    <row r="36" spans="2:8" x14ac:dyDescent="0.25">
      <c r="B36" s="533"/>
      <c r="C36" s="42" t="s">
        <v>15</v>
      </c>
      <c r="D36" s="65"/>
      <c r="E36" s="28"/>
      <c r="F36" s="28"/>
      <c r="G36" s="65"/>
      <c r="H36" s="61"/>
    </row>
    <row r="37" spans="2:8" ht="25.5" x14ac:dyDescent="0.25">
      <c r="B37" s="533"/>
      <c r="C37" s="45" t="s">
        <v>16</v>
      </c>
      <c r="D37" s="65">
        <v>50</v>
      </c>
      <c r="E37" s="32">
        <v>77</v>
      </c>
      <c r="F37" s="32">
        <v>50</v>
      </c>
      <c r="G37" s="436">
        <v>50</v>
      </c>
      <c r="H37" s="61"/>
    </row>
    <row r="38" spans="2:8" ht="25.5" x14ac:dyDescent="0.25">
      <c r="B38" s="37" t="s">
        <v>40</v>
      </c>
      <c r="C38" s="20" t="s">
        <v>41</v>
      </c>
      <c r="D38" s="62"/>
      <c r="E38" s="38"/>
      <c r="F38" s="38"/>
      <c r="G38" s="62"/>
      <c r="H38" s="63" t="s">
        <v>42</v>
      </c>
    </row>
    <row r="39" spans="2:8" x14ac:dyDescent="0.25">
      <c r="B39" s="532"/>
      <c r="C39" s="23" t="s">
        <v>14</v>
      </c>
      <c r="D39" s="64">
        <f>D41</f>
        <v>12</v>
      </c>
      <c r="E39" s="64">
        <f t="shared" ref="E39:G39" si="7">E41</f>
        <v>20</v>
      </c>
      <c r="F39" s="64">
        <f t="shared" si="7"/>
        <v>20</v>
      </c>
      <c r="G39" s="64">
        <f t="shared" si="7"/>
        <v>20</v>
      </c>
      <c r="H39" s="11"/>
    </row>
    <row r="40" spans="2:8" x14ac:dyDescent="0.25">
      <c r="B40" s="533"/>
      <c r="C40" s="42" t="s">
        <v>15</v>
      </c>
      <c r="D40" s="65"/>
      <c r="E40" s="317"/>
      <c r="F40" s="28"/>
      <c r="G40" s="437"/>
      <c r="H40" s="61"/>
    </row>
    <row r="41" spans="2:8" ht="85.5" customHeight="1" x14ac:dyDescent="0.25">
      <c r="B41" s="533"/>
      <c r="C41" s="45" t="s">
        <v>16</v>
      </c>
      <c r="D41" s="65">
        <v>12</v>
      </c>
      <c r="E41" s="270">
        <v>20</v>
      </c>
      <c r="F41" s="241">
        <v>20</v>
      </c>
      <c r="G41" s="438">
        <v>20</v>
      </c>
      <c r="H41" s="61"/>
    </row>
    <row r="42" spans="2:8" ht="25.5" x14ac:dyDescent="0.25">
      <c r="B42" s="37" t="s">
        <v>43</v>
      </c>
      <c r="C42" s="20" t="s">
        <v>44</v>
      </c>
      <c r="D42" s="62"/>
      <c r="E42" s="38"/>
      <c r="F42" s="38"/>
      <c r="G42" s="62"/>
      <c r="H42" s="63" t="s">
        <v>45</v>
      </c>
    </row>
    <row r="43" spans="2:8" x14ac:dyDescent="0.25">
      <c r="B43" s="532"/>
      <c r="C43" s="23" t="s">
        <v>14</v>
      </c>
      <c r="D43" s="64">
        <f>D45</f>
        <v>8</v>
      </c>
      <c r="E43" s="384">
        <v>15</v>
      </c>
      <c r="F43" s="64">
        <f t="shared" ref="F43" si="8">F45</f>
        <v>8</v>
      </c>
      <c r="G43" s="64">
        <v>8</v>
      </c>
      <c r="H43" s="11"/>
    </row>
    <row r="44" spans="2:8" x14ac:dyDescent="0.25">
      <c r="B44" s="533"/>
      <c r="C44" s="42" t="s">
        <v>15</v>
      </c>
      <c r="D44" s="65"/>
      <c r="E44" s="266"/>
      <c r="F44" s="28"/>
      <c r="G44" s="65"/>
      <c r="H44" s="61"/>
    </row>
    <row r="45" spans="2:8" ht="25.5" x14ac:dyDescent="0.25">
      <c r="B45" s="533"/>
      <c r="C45" s="45" t="s">
        <v>16</v>
      </c>
      <c r="D45" s="65">
        <v>8</v>
      </c>
      <c r="E45" s="385">
        <v>15</v>
      </c>
      <c r="F45" s="32">
        <v>8</v>
      </c>
      <c r="G45" s="436">
        <v>8</v>
      </c>
      <c r="H45" s="61"/>
    </row>
    <row r="46" spans="2:8" ht="38.25" customHeight="1" x14ac:dyDescent="0.25">
      <c r="B46" s="302" t="s">
        <v>46</v>
      </c>
      <c r="C46" s="97" t="s">
        <v>661</v>
      </c>
      <c r="D46" s="62"/>
      <c r="E46" s="38"/>
      <c r="F46" s="38"/>
      <c r="G46" s="62"/>
      <c r="H46" s="63"/>
    </row>
    <row r="47" spans="2:8" x14ac:dyDescent="0.25">
      <c r="B47" s="532"/>
      <c r="C47" s="23" t="s">
        <v>14</v>
      </c>
      <c r="D47" s="64">
        <f>D49</f>
        <v>10</v>
      </c>
      <c r="E47" s="384">
        <v>98</v>
      </c>
      <c r="F47" s="64">
        <f t="shared" ref="F47:G47" si="9">F49</f>
        <v>100</v>
      </c>
      <c r="G47" s="64">
        <f t="shared" si="9"/>
        <v>100</v>
      </c>
      <c r="H47" s="11"/>
    </row>
    <row r="48" spans="2:8" x14ac:dyDescent="0.25">
      <c r="B48" s="533"/>
      <c r="C48" s="42" t="s">
        <v>15</v>
      </c>
      <c r="D48" s="65"/>
      <c r="E48" s="386"/>
      <c r="F48" s="290"/>
      <c r="G48" s="65"/>
      <c r="H48" s="61"/>
    </row>
    <row r="49" spans="2:8" ht="25.5" x14ac:dyDescent="0.25">
      <c r="B49" s="533"/>
      <c r="C49" s="45" t="s">
        <v>16</v>
      </c>
      <c r="D49" s="65">
        <v>10</v>
      </c>
      <c r="E49" s="385">
        <v>98</v>
      </c>
      <c r="F49" s="32">
        <v>100</v>
      </c>
      <c r="G49" s="436">
        <v>100</v>
      </c>
      <c r="H49" s="61"/>
    </row>
    <row r="50" spans="2:8" ht="28.5" customHeight="1" x14ac:dyDescent="0.25">
      <c r="B50" s="37" t="s">
        <v>47</v>
      </c>
      <c r="C50" s="97" t="s">
        <v>662</v>
      </c>
      <c r="D50" s="62"/>
      <c r="E50" s="38"/>
      <c r="F50" s="38"/>
      <c r="G50" s="62"/>
      <c r="H50" s="63" t="s">
        <v>48</v>
      </c>
    </row>
    <row r="51" spans="2:8" x14ac:dyDescent="0.25">
      <c r="B51" s="532"/>
      <c r="C51" s="23" t="s">
        <v>14</v>
      </c>
      <c r="D51" s="64">
        <f>D53</f>
        <v>30</v>
      </c>
      <c r="E51" s="64">
        <f t="shared" ref="E51:F51" si="10">E53</f>
        <v>36.299999999999997</v>
      </c>
      <c r="F51" s="64">
        <f t="shared" si="10"/>
        <v>5</v>
      </c>
      <c r="G51" s="64">
        <v>5</v>
      </c>
      <c r="H51" s="61"/>
    </row>
    <row r="52" spans="2:8" x14ac:dyDescent="0.25">
      <c r="B52" s="533"/>
      <c r="C52" s="42" t="s">
        <v>15</v>
      </c>
      <c r="D52" s="65"/>
      <c r="E52" s="28"/>
      <c r="F52" s="28"/>
      <c r="G52" s="65"/>
      <c r="H52" s="61"/>
    </row>
    <row r="53" spans="2:8" ht="25.5" x14ac:dyDescent="0.25">
      <c r="B53" s="533"/>
      <c r="C53" s="45" t="s">
        <v>16</v>
      </c>
      <c r="D53" s="65">
        <v>30</v>
      </c>
      <c r="E53" s="32">
        <v>36.299999999999997</v>
      </c>
      <c r="F53" s="304">
        <v>5</v>
      </c>
      <c r="G53" s="436">
        <v>5</v>
      </c>
      <c r="H53" s="67"/>
    </row>
    <row r="54" spans="2:8" ht="20.25" customHeight="1" x14ac:dyDescent="0.25">
      <c r="B54" s="69" t="s">
        <v>49</v>
      </c>
      <c r="C54" s="69" t="s">
        <v>50</v>
      </c>
      <c r="D54" s="70"/>
      <c r="E54" s="38"/>
      <c r="F54" s="38"/>
      <c r="G54" s="62"/>
      <c r="H54" s="63" t="s">
        <v>51</v>
      </c>
    </row>
    <row r="55" spans="2:8" x14ac:dyDescent="0.25">
      <c r="B55" s="532"/>
      <c r="C55" s="23" t="s">
        <v>14</v>
      </c>
      <c r="D55" s="64">
        <f>D57</f>
        <v>50</v>
      </c>
      <c r="E55" s="64">
        <f t="shared" ref="E55:G55" si="11">E57</f>
        <v>50</v>
      </c>
      <c r="F55" s="64">
        <f t="shared" si="11"/>
        <v>50</v>
      </c>
      <c r="G55" s="64">
        <f t="shared" si="11"/>
        <v>50</v>
      </c>
      <c r="H55" s="11"/>
    </row>
    <row r="56" spans="2:8" x14ac:dyDescent="0.25">
      <c r="B56" s="533"/>
      <c r="C56" s="42" t="s">
        <v>15</v>
      </c>
      <c r="D56" s="65"/>
      <c r="E56" s="28"/>
      <c r="F56" s="28"/>
      <c r="G56" s="65"/>
      <c r="H56" s="61"/>
    </row>
    <row r="57" spans="2:8" ht="25.5" x14ac:dyDescent="0.25">
      <c r="B57" s="533"/>
      <c r="C57" s="45" t="s">
        <v>16</v>
      </c>
      <c r="D57" s="65">
        <v>50</v>
      </c>
      <c r="E57" s="28">
        <v>50</v>
      </c>
      <c r="F57" s="28">
        <v>50</v>
      </c>
      <c r="G57" s="65">
        <v>50</v>
      </c>
      <c r="H57" s="61"/>
    </row>
    <row r="58" spans="2:8" ht="24" customHeight="1" x14ac:dyDescent="0.25">
      <c r="B58" s="69" t="s">
        <v>52</v>
      </c>
      <c r="C58" s="69" t="s">
        <v>53</v>
      </c>
      <c r="D58" s="70"/>
      <c r="E58" s="38"/>
      <c r="F58" s="38"/>
      <c r="G58" s="62"/>
      <c r="H58" s="63"/>
    </row>
    <row r="59" spans="2:8" x14ac:dyDescent="0.25">
      <c r="B59" s="532"/>
      <c r="C59" s="23" t="s">
        <v>14</v>
      </c>
      <c r="D59" s="64">
        <f>D61</f>
        <v>10</v>
      </c>
      <c r="E59" s="64">
        <f t="shared" ref="E59:G59" si="12">E61</f>
        <v>2</v>
      </c>
      <c r="F59" s="64">
        <f t="shared" si="12"/>
        <v>10</v>
      </c>
      <c r="G59" s="64">
        <f t="shared" si="12"/>
        <v>10</v>
      </c>
      <c r="H59" s="61"/>
    </row>
    <row r="60" spans="2:8" x14ac:dyDescent="0.25">
      <c r="B60" s="533"/>
      <c r="C60" s="42" t="s">
        <v>15</v>
      </c>
      <c r="D60" s="65"/>
      <c r="E60" s="28"/>
      <c r="F60" s="28"/>
      <c r="G60" s="65"/>
      <c r="H60" s="61"/>
    </row>
    <row r="61" spans="2:8" ht="25.5" x14ac:dyDescent="0.25">
      <c r="B61" s="533"/>
      <c r="C61" s="45" t="s">
        <v>16</v>
      </c>
      <c r="D61" s="65">
        <v>10</v>
      </c>
      <c r="E61" s="28">
        <v>2</v>
      </c>
      <c r="F61" s="28">
        <v>10</v>
      </c>
      <c r="G61" s="65">
        <v>10</v>
      </c>
      <c r="H61" s="61"/>
    </row>
    <row r="62" spans="2:8" ht="24" customHeight="1" x14ac:dyDescent="0.25">
      <c r="B62" s="69" t="s">
        <v>54</v>
      </c>
      <c r="C62" s="69" t="s">
        <v>55</v>
      </c>
      <c r="D62" s="70"/>
      <c r="E62" s="38"/>
      <c r="F62" s="38"/>
      <c r="G62" s="62"/>
      <c r="H62" s="63"/>
    </row>
    <row r="63" spans="2:8" x14ac:dyDescent="0.25">
      <c r="B63" s="532"/>
      <c r="C63" s="23" t="s">
        <v>14</v>
      </c>
      <c r="D63" s="64">
        <f>D65</f>
        <v>10</v>
      </c>
      <c r="E63" s="64">
        <f t="shared" ref="E63:G63" si="13">E65</f>
        <v>15</v>
      </c>
      <c r="F63" s="64">
        <f t="shared" si="13"/>
        <v>15</v>
      </c>
      <c r="G63" s="64">
        <f t="shared" si="13"/>
        <v>15</v>
      </c>
      <c r="H63" s="61"/>
    </row>
    <row r="64" spans="2:8" x14ac:dyDescent="0.25">
      <c r="B64" s="533"/>
      <c r="C64" s="42" t="s">
        <v>15</v>
      </c>
      <c r="D64" s="65"/>
      <c r="E64" s="317"/>
      <c r="F64" s="28"/>
      <c r="G64" s="65"/>
      <c r="H64" s="61"/>
    </row>
    <row r="65" spans="2:8" ht="25.5" x14ac:dyDescent="0.25">
      <c r="B65" s="533"/>
      <c r="C65" s="45" t="s">
        <v>16</v>
      </c>
      <c r="D65" s="65">
        <v>10</v>
      </c>
      <c r="E65" s="270">
        <v>15</v>
      </c>
      <c r="F65" s="28">
        <v>15</v>
      </c>
      <c r="G65" s="65">
        <v>15</v>
      </c>
      <c r="H65" s="61"/>
    </row>
    <row r="66" spans="2:8" ht="25.5" x14ac:dyDescent="0.25">
      <c r="B66" s="69" t="s">
        <v>56</v>
      </c>
      <c r="C66" s="69" t="s">
        <v>57</v>
      </c>
      <c r="D66" s="70"/>
      <c r="E66" s="38"/>
      <c r="F66" s="38"/>
      <c r="G66" s="62"/>
      <c r="H66" s="63" t="s">
        <v>58</v>
      </c>
    </row>
    <row r="67" spans="2:8" x14ac:dyDescent="0.25">
      <c r="B67" s="532"/>
      <c r="C67" s="23" t="s">
        <v>14</v>
      </c>
      <c r="D67" s="64">
        <f>D69</f>
        <v>85</v>
      </c>
      <c r="E67" s="64">
        <f t="shared" ref="E67:G67" si="14">E69</f>
        <v>110</v>
      </c>
      <c r="F67" s="64">
        <f t="shared" si="14"/>
        <v>80</v>
      </c>
      <c r="G67" s="64">
        <f t="shared" si="14"/>
        <v>80</v>
      </c>
      <c r="H67" s="61"/>
    </row>
    <row r="68" spans="2:8" x14ac:dyDescent="0.25">
      <c r="B68" s="533"/>
      <c r="C68" s="42" t="s">
        <v>15</v>
      </c>
      <c r="D68" s="65"/>
      <c r="E68" s="28"/>
      <c r="F68" s="28"/>
      <c r="G68" s="65"/>
      <c r="H68" s="61"/>
    </row>
    <row r="69" spans="2:8" ht="25.5" x14ac:dyDescent="0.25">
      <c r="B69" s="533"/>
      <c r="C69" s="72" t="s">
        <v>16</v>
      </c>
      <c r="D69" s="73">
        <v>85</v>
      </c>
      <c r="E69" s="344">
        <v>110</v>
      </c>
      <c r="F69" s="74">
        <v>80</v>
      </c>
      <c r="G69" s="339">
        <v>80</v>
      </c>
      <c r="H69" s="61"/>
    </row>
    <row r="70" spans="2:8" ht="24.75" customHeight="1" x14ac:dyDescent="0.25">
      <c r="B70" s="75" t="s">
        <v>59</v>
      </c>
      <c r="C70" s="76" t="s">
        <v>60</v>
      </c>
      <c r="D70" s="57"/>
      <c r="E70" s="57"/>
      <c r="F70" s="57"/>
      <c r="G70" s="439"/>
      <c r="H70" s="77"/>
    </row>
    <row r="71" spans="2:8" ht="25.5" x14ac:dyDescent="0.25">
      <c r="B71" s="69" t="s">
        <v>61</v>
      </c>
      <c r="C71" s="184" t="s">
        <v>663</v>
      </c>
      <c r="D71" s="70"/>
      <c r="E71" s="78"/>
      <c r="F71" s="78"/>
      <c r="G71" s="337"/>
      <c r="H71" s="63" t="s">
        <v>62</v>
      </c>
    </row>
    <row r="72" spans="2:8" x14ac:dyDescent="0.25">
      <c r="B72" s="532"/>
      <c r="C72" s="23" t="s">
        <v>14</v>
      </c>
      <c r="D72" s="64">
        <f>D74</f>
        <v>32</v>
      </c>
      <c r="E72" s="64">
        <f t="shared" ref="E72:G72" si="15">E74</f>
        <v>99</v>
      </c>
      <c r="F72" s="64">
        <f t="shared" si="15"/>
        <v>35</v>
      </c>
      <c r="G72" s="64">
        <f t="shared" si="15"/>
        <v>30</v>
      </c>
      <c r="H72" s="61"/>
    </row>
    <row r="73" spans="2:8" x14ac:dyDescent="0.25">
      <c r="B73" s="533"/>
      <c r="C73" s="42" t="s">
        <v>15</v>
      </c>
      <c r="D73" s="65"/>
      <c r="E73" s="28"/>
      <c r="F73" s="28"/>
      <c r="G73" s="65"/>
      <c r="H73" s="61"/>
    </row>
    <row r="74" spans="2:8" ht="39.75" customHeight="1" x14ac:dyDescent="0.25">
      <c r="B74" s="533"/>
      <c r="C74" s="45" t="s">
        <v>16</v>
      </c>
      <c r="D74" s="65">
        <v>32</v>
      </c>
      <c r="E74" s="241">
        <v>99</v>
      </c>
      <c r="F74" s="28">
        <v>35</v>
      </c>
      <c r="G74" s="65">
        <v>30</v>
      </c>
      <c r="H74" s="61"/>
    </row>
    <row r="75" spans="2:8" ht="30" customHeight="1" x14ac:dyDescent="0.25">
      <c r="B75" s="328" t="s">
        <v>63</v>
      </c>
      <c r="C75" s="69" t="s">
        <v>64</v>
      </c>
      <c r="D75" s="70">
        <v>0</v>
      </c>
      <c r="E75" s="38">
        <v>0</v>
      </c>
      <c r="F75" s="38">
        <v>0</v>
      </c>
      <c r="G75" s="62"/>
      <c r="H75" s="63"/>
    </row>
    <row r="76" spans="2:8" x14ac:dyDescent="0.25">
      <c r="B76" s="547"/>
      <c r="C76" s="102" t="s">
        <v>14</v>
      </c>
      <c r="D76" s="64">
        <f>D78</f>
        <v>0</v>
      </c>
      <c r="E76" s="64">
        <f t="shared" ref="E76:G76" si="16">E78</f>
        <v>0</v>
      </c>
      <c r="F76" s="64">
        <f t="shared" si="16"/>
        <v>0</v>
      </c>
      <c r="G76" s="64">
        <f t="shared" si="16"/>
        <v>0</v>
      </c>
      <c r="H76" s="11"/>
    </row>
    <row r="77" spans="2:8" x14ac:dyDescent="0.25">
      <c r="B77" s="547"/>
      <c r="C77" s="103" t="s">
        <v>15</v>
      </c>
      <c r="D77" s="65"/>
      <c r="E77" s="28"/>
      <c r="F77" s="28"/>
      <c r="G77" s="65"/>
      <c r="H77" s="61"/>
    </row>
    <row r="78" spans="2:8" ht="25.5" x14ac:dyDescent="0.25">
      <c r="B78" s="547"/>
      <c r="C78" s="104" t="s">
        <v>16</v>
      </c>
      <c r="D78" s="65">
        <v>0</v>
      </c>
      <c r="E78" s="28">
        <v>0</v>
      </c>
      <c r="F78" s="28">
        <v>0</v>
      </c>
      <c r="G78" s="65">
        <v>0</v>
      </c>
      <c r="H78" s="61"/>
    </row>
    <row r="79" spans="2:8" ht="25.5" x14ac:dyDescent="0.25">
      <c r="B79" s="328" t="s">
        <v>65</v>
      </c>
      <c r="C79" s="69" t="s">
        <v>66</v>
      </c>
      <c r="D79" s="70"/>
      <c r="E79" s="38"/>
      <c r="F79" s="38"/>
      <c r="G79" s="62"/>
      <c r="H79" s="63" t="s">
        <v>30</v>
      </c>
    </row>
    <row r="80" spans="2:8" x14ac:dyDescent="0.25">
      <c r="B80" s="533"/>
      <c r="C80" s="23" t="s">
        <v>14</v>
      </c>
      <c r="D80" s="64">
        <f>D82</f>
        <v>0</v>
      </c>
      <c r="E80" s="64">
        <f t="shared" ref="E80:G80" si="17">E82</f>
        <v>80</v>
      </c>
      <c r="F80" s="64">
        <f t="shared" si="17"/>
        <v>0</v>
      </c>
      <c r="G80" s="64">
        <f t="shared" si="17"/>
        <v>0</v>
      </c>
      <c r="H80" s="61"/>
    </row>
    <row r="81" spans="1:8" x14ac:dyDescent="0.25">
      <c r="B81" s="533"/>
      <c r="C81" s="42" t="s">
        <v>15</v>
      </c>
      <c r="D81" s="65"/>
      <c r="E81" s="28"/>
      <c r="F81" s="28"/>
      <c r="G81" s="65"/>
      <c r="H81" s="61"/>
    </row>
    <row r="82" spans="1:8" ht="27.75" customHeight="1" x14ac:dyDescent="0.25">
      <c r="B82" s="533"/>
      <c r="C82" s="72" t="s">
        <v>16</v>
      </c>
      <c r="D82" s="73">
        <v>0</v>
      </c>
      <c r="E82" s="419">
        <v>80</v>
      </c>
      <c r="F82" s="79">
        <v>0</v>
      </c>
      <c r="G82" s="73">
        <v>0</v>
      </c>
      <c r="H82" s="61"/>
    </row>
    <row r="83" spans="1:8" ht="38.25" x14ac:dyDescent="0.25">
      <c r="B83" s="20" t="s">
        <v>67</v>
      </c>
      <c r="C83" s="20" t="s">
        <v>68</v>
      </c>
      <c r="D83" s="38"/>
      <c r="E83" s="38"/>
      <c r="F83" s="38"/>
      <c r="G83" s="62"/>
      <c r="H83" s="63" t="s">
        <v>30</v>
      </c>
    </row>
    <row r="84" spans="1:8" s="83" customFormat="1" x14ac:dyDescent="0.25">
      <c r="A84" s="2"/>
      <c r="B84" s="548"/>
      <c r="C84" s="23" t="s">
        <v>14</v>
      </c>
      <c r="D84" s="40">
        <f>D86+D87</f>
        <v>16.2</v>
      </c>
      <c r="E84" s="40">
        <f t="shared" ref="E84:G84" si="18">E86+E87</f>
        <v>16.2</v>
      </c>
      <c r="F84" s="40">
        <f t="shared" si="18"/>
        <v>0</v>
      </c>
      <c r="G84" s="64">
        <f t="shared" si="18"/>
        <v>0</v>
      </c>
      <c r="H84" s="61"/>
    </row>
    <row r="85" spans="1:8" s="83" customFormat="1" x14ac:dyDescent="0.25">
      <c r="A85" s="2"/>
      <c r="B85" s="548"/>
      <c r="C85" s="31" t="s">
        <v>15</v>
      </c>
      <c r="D85" s="28"/>
      <c r="E85" s="28"/>
      <c r="F85" s="28"/>
      <c r="G85" s="65"/>
      <c r="H85" s="61"/>
    </row>
    <row r="86" spans="1:8" s="83" customFormat="1" ht="25.5" x14ac:dyDescent="0.25">
      <c r="A86" s="2"/>
      <c r="B86" s="548"/>
      <c r="C86" s="31" t="s">
        <v>16</v>
      </c>
      <c r="D86" s="28">
        <v>16.2</v>
      </c>
      <c r="E86" s="28">
        <v>16.2</v>
      </c>
      <c r="F86" s="28">
        <v>0</v>
      </c>
      <c r="G86" s="65">
        <v>0</v>
      </c>
      <c r="H86" s="61"/>
    </row>
    <row r="87" spans="1:8" x14ac:dyDescent="0.25">
      <c r="B87" s="548"/>
      <c r="C87" s="80" t="s">
        <v>36</v>
      </c>
      <c r="D87" s="81">
        <v>0</v>
      </c>
      <c r="E87" s="81">
        <v>0</v>
      </c>
      <c r="F87" s="81">
        <v>0</v>
      </c>
      <c r="G87" s="440">
        <v>0</v>
      </c>
      <c r="H87" s="468"/>
    </row>
    <row r="88" spans="1:8" x14ac:dyDescent="0.25">
      <c r="B88" s="69" t="s">
        <v>69</v>
      </c>
      <c r="C88" s="69" t="s">
        <v>70</v>
      </c>
      <c r="D88" s="70"/>
      <c r="E88" s="70"/>
      <c r="F88" s="70"/>
      <c r="G88" s="70"/>
      <c r="H88" s="63"/>
    </row>
    <row r="89" spans="1:8" x14ac:dyDescent="0.25">
      <c r="B89" s="84"/>
      <c r="C89" s="23" t="s">
        <v>14</v>
      </c>
      <c r="D89" s="82">
        <f>D91+D92+D93</f>
        <v>3286.3</v>
      </c>
      <c r="E89" s="82">
        <f t="shared" ref="E89:G89" si="19">E91+E92+E93</f>
        <v>3286.3</v>
      </c>
      <c r="F89" s="82">
        <f t="shared" si="19"/>
        <v>3286.3</v>
      </c>
      <c r="G89" s="441">
        <f t="shared" si="19"/>
        <v>3286.3</v>
      </c>
      <c r="H89" s="85"/>
    </row>
    <row r="90" spans="1:8" x14ac:dyDescent="0.25">
      <c r="B90" s="26"/>
      <c r="C90" s="31" t="s">
        <v>15</v>
      </c>
      <c r="D90" s="28"/>
      <c r="E90" s="86"/>
      <c r="F90" s="86"/>
      <c r="G90" s="336"/>
      <c r="H90" s="61"/>
    </row>
    <row r="91" spans="1:8" ht="25.5" x14ac:dyDescent="0.25">
      <c r="B91" s="26"/>
      <c r="C91" s="31" t="s">
        <v>16</v>
      </c>
      <c r="D91" s="28">
        <v>2702.4</v>
      </c>
      <c r="E91" s="347">
        <v>2702.4</v>
      </c>
      <c r="F91" s="71">
        <v>2702.4</v>
      </c>
      <c r="G91" s="292">
        <v>2702.4</v>
      </c>
      <c r="H91" s="61"/>
    </row>
    <row r="92" spans="1:8" ht="20.25" customHeight="1" x14ac:dyDescent="0.25">
      <c r="B92" s="26"/>
      <c r="C92" s="80" t="s">
        <v>36</v>
      </c>
      <c r="D92" s="87">
        <v>29.4</v>
      </c>
      <c r="E92" s="87">
        <v>29.4</v>
      </c>
      <c r="F92" s="87">
        <v>29.4</v>
      </c>
      <c r="G92" s="442">
        <v>29.4</v>
      </c>
      <c r="H92" s="468"/>
    </row>
    <row r="93" spans="1:8" x14ac:dyDescent="0.25">
      <c r="B93" s="88"/>
      <c r="C93" s="89" t="s">
        <v>71</v>
      </c>
      <c r="D93" s="90">
        <v>554.5</v>
      </c>
      <c r="E93" s="90">
        <v>554.5</v>
      </c>
      <c r="F93" s="90">
        <v>554.5</v>
      </c>
      <c r="G93" s="443">
        <v>554.5</v>
      </c>
      <c r="H93" s="91"/>
    </row>
    <row r="94" spans="1:8" ht="38.25" x14ac:dyDescent="0.25">
      <c r="B94" s="75" t="s">
        <v>72</v>
      </c>
      <c r="C94" s="92" t="s">
        <v>73</v>
      </c>
      <c r="D94" s="57"/>
      <c r="E94" s="57"/>
      <c r="F94" s="57"/>
      <c r="G94" s="439"/>
      <c r="H94" s="77"/>
    </row>
    <row r="95" spans="1:8" ht="15" customHeight="1" x14ac:dyDescent="0.25">
      <c r="B95" s="69" t="s">
        <v>74</v>
      </c>
      <c r="C95" s="69" t="s">
        <v>75</v>
      </c>
      <c r="D95" s="70"/>
      <c r="E95" s="70"/>
      <c r="F95" s="70"/>
      <c r="G95" s="70"/>
      <c r="H95" s="63" t="s">
        <v>13</v>
      </c>
    </row>
    <row r="96" spans="1:8" x14ac:dyDescent="0.25">
      <c r="B96" s="532"/>
      <c r="C96" s="23" t="s">
        <v>14</v>
      </c>
      <c r="D96" s="64">
        <f>D98</f>
        <v>98.5</v>
      </c>
      <c r="E96" s="64">
        <f t="shared" ref="E96:G96" si="20">E98</f>
        <v>118</v>
      </c>
      <c r="F96" s="64">
        <f t="shared" si="20"/>
        <v>90</v>
      </c>
      <c r="G96" s="64">
        <f t="shared" si="20"/>
        <v>90</v>
      </c>
      <c r="H96" s="61"/>
    </row>
    <row r="97" spans="2:8" x14ac:dyDescent="0.25">
      <c r="B97" s="533"/>
      <c r="C97" s="42" t="s">
        <v>15</v>
      </c>
      <c r="D97" s="65"/>
      <c r="E97" s="317"/>
      <c r="F97" s="28"/>
      <c r="G97" s="65"/>
      <c r="H97" s="61"/>
    </row>
    <row r="98" spans="2:8" ht="33" customHeight="1" x14ac:dyDescent="0.25">
      <c r="B98" s="533"/>
      <c r="C98" s="72" t="s">
        <v>16</v>
      </c>
      <c r="D98" s="73">
        <v>98.5</v>
      </c>
      <c r="E98" s="419">
        <v>118</v>
      </c>
      <c r="F98" s="79">
        <v>90</v>
      </c>
      <c r="G98" s="73">
        <v>90</v>
      </c>
      <c r="H98" s="61"/>
    </row>
    <row r="99" spans="2:8" x14ac:dyDescent="0.25">
      <c r="B99" s="416" t="s">
        <v>76</v>
      </c>
      <c r="C99" s="417" t="s">
        <v>77</v>
      </c>
      <c r="D99" s="70"/>
      <c r="E99" s="70"/>
      <c r="F99" s="70"/>
      <c r="G99" s="70"/>
      <c r="H99" s="63"/>
    </row>
    <row r="100" spans="2:8" x14ac:dyDescent="0.25">
      <c r="B100" s="534"/>
      <c r="C100" s="351" t="s">
        <v>14</v>
      </c>
      <c r="D100" s="352">
        <f>D102+D103</f>
        <v>0</v>
      </c>
      <c r="E100" s="352">
        <f t="shared" ref="E100:G100" si="21">E102+E103</f>
        <v>170</v>
      </c>
      <c r="F100" s="352">
        <f t="shared" si="21"/>
        <v>10</v>
      </c>
      <c r="G100" s="444">
        <f t="shared" si="21"/>
        <v>1390</v>
      </c>
      <c r="H100" s="61"/>
    </row>
    <row r="101" spans="2:8" x14ac:dyDescent="0.25">
      <c r="B101" s="535"/>
      <c r="C101" s="42" t="s">
        <v>15</v>
      </c>
      <c r="D101" s="295"/>
      <c r="E101" s="295"/>
      <c r="F101" s="295"/>
      <c r="G101" s="445"/>
      <c r="H101" s="61"/>
    </row>
    <row r="102" spans="2:8" ht="25.5" x14ac:dyDescent="0.25">
      <c r="B102" s="535"/>
      <c r="C102" s="72" t="s">
        <v>16</v>
      </c>
      <c r="D102" s="295">
        <v>0</v>
      </c>
      <c r="E102" s="295">
        <v>170</v>
      </c>
      <c r="F102" s="295">
        <v>10</v>
      </c>
      <c r="G102" s="445">
        <v>1000</v>
      </c>
      <c r="H102" s="61"/>
    </row>
    <row r="103" spans="2:8" ht="25.5" x14ac:dyDescent="0.25">
      <c r="B103" s="535"/>
      <c r="C103" s="46" t="s">
        <v>24</v>
      </c>
      <c r="D103" s="296">
        <v>0</v>
      </c>
      <c r="E103" s="296">
        <v>0</v>
      </c>
      <c r="F103" s="296">
        <v>0</v>
      </c>
      <c r="G103" s="446">
        <v>390</v>
      </c>
      <c r="H103" s="156"/>
    </row>
    <row r="104" spans="2:8" ht="25.5" x14ac:dyDescent="0.25">
      <c r="B104" s="416" t="s">
        <v>78</v>
      </c>
      <c r="C104" s="418" t="s">
        <v>79</v>
      </c>
      <c r="D104" s="280"/>
      <c r="E104" s="280"/>
      <c r="F104" s="280"/>
      <c r="G104" s="447"/>
      <c r="H104" s="63"/>
    </row>
    <row r="105" spans="2:8" x14ac:dyDescent="0.25">
      <c r="B105" s="534"/>
      <c r="C105" s="23" t="s">
        <v>14</v>
      </c>
      <c r="D105" s="352">
        <f>D107+D108</f>
        <v>0</v>
      </c>
      <c r="E105" s="352">
        <f>E107+E108</f>
        <v>120</v>
      </c>
      <c r="F105" s="352">
        <f>F107+F108</f>
        <v>920</v>
      </c>
      <c r="G105" s="444">
        <f>G107+G108</f>
        <v>0</v>
      </c>
      <c r="H105" s="61"/>
    </row>
    <row r="106" spans="2:8" x14ac:dyDescent="0.25">
      <c r="B106" s="535"/>
      <c r="C106" s="42" t="s">
        <v>15</v>
      </c>
      <c r="H106" s="61"/>
    </row>
    <row r="107" spans="2:8" ht="25.5" x14ac:dyDescent="0.25">
      <c r="B107" s="535"/>
      <c r="C107" s="72" t="s">
        <v>16</v>
      </c>
      <c r="D107" s="295">
        <v>0</v>
      </c>
      <c r="E107" s="295">
        <v>120</v>
      </c>
      <c r="F107" s="295">
        <v>800</v>
      </c>
      <c r="G107" s="445">
        <v>0</v>
      </c>
      <c r="H107" s="61"/>
    </row>
    <row r="108" spans="2:8" ht="25.5" x14ac:dyDescent="0.25">
      <c r="B108" s="536"/>
      <c r="C108" s="46" t="s">
        <v>24</v>
      </c>
      <c r="D108" s="297">
        <v>0</v>
      </c>
      <c r="E108" s="297">
        <v>0</v>
      </c>
      <c r="F108" s="297">
        <v>120</v>
      </c>
      <c r="G108" s="448">
        <v>0</v>
      </c>
      <c r="H108" s="156"/>
    </row>
    <row r="109" spans="2:8" x14ac:dyDescent="0.25">
      <c r="B109" s="69" t="s">
        <v>80</v>
      </c>
      <c r="C109" s="69" t="s">
        <v>81</v>
      </c>
      <c r="D109" s="70"/>
      <c r="E109" s="70"/>
      <c r="F109" s="70"/>
      <c r="G109" s="70"/>
      <c r="H109" s="63" t="s">
        <v>82</v>
      </c>
    </row>
    <row r="110" spans="2:8" x14ac:dyDescent="0.25">
      <c r="B110" s="532"/>
      <c r="C110" s="23" t="s">
        <v>14</v>
      </c>
      <c r="D110" s="64">
        <f>D112</f>
        <v>30</v>
      </c>
      <c r="E110" s="64">
        <v>10</v>
      </c>
      <c r="F110" s="64">
        <f t="shared" ref="F110:G110" si="22">F112</f>
        <v>50</v>
      </c>
      <c r="G110" s="64">
        <f t="shared" si="22"/>
        <v>40</v>
      </c>
      <c r="H110" s="61"/>
    </row>
    <row r="111" spans="2:8" x14ac:dyDescent="0.25">
      <c r="B111" s="533"/>
      <c r="C111" s="42" t="s">
        <v>15</v>
      </c>
      <c r="D111" s="65"/>
      <c r="E111" s="28"/>
      <c r="F111" s="28"/>
      <c r="G111" s="65"/>
      <c r="H111" s="61"/>
    </row>
    <row r="112" spans="2:8" ht="25.5" x14ac:dyDescent="0.25">
      <c r="B112" s="533"/>
      <c r="C112" s="45" t="s">
        <v>16</v>
      </c>
      <c r="D112" s="65">
        <v>30</v>
      </c>
      <c r="E112" s="32">
        <v>10</v>
      </c>
      <c r="F112" s="32">
        <v>50</v>
      </c>
      <c r="G112" s="436">
        <v>40</v>
      </c>
      <c r="H112" s="61"/>
    </row>
    <row r="113" spans="2:8" x14ac:dyDescent="0.25">
      <c r="B113" s="69" t="s">
        <v>83</v>
      </c>
      <c r="C113" s="69" t="s">
        <v>84</v>
      </c>
      <c r="D113" s="70"/>
      <c r="E113" s="70"/>
      <c r="F113" s="70"/>
      <c r="G113" s="70"/>
      <c r="H113" s="63"/>
    </row>
    <row r="114" spans="2:8" ht="40.5" customHeight="1" x14ac:dyDescent="0.25">
      <c r="B114" s="532"/>
      <c r="C114" s="23" t="s">
        <v>14</v>
      </c>
      <c r="D114" s="64">
        <f>D116</f>
        <v>60</v>
      </c>
      <c r="E114" s="64">
        <v>50</v>
      </c>
      <c r="F114" s="64">
        <f t="shared" ref="F114:G114" si="23">F116</f>
        <v>150</v>
      </c>
      <c r="G114" s="64">
        <f t="shared" si="23"/>
        <v>100</v>
      </c>
      <c r="H114" s="85"/>
    </row>
    <row r="115" spans="2:8" x14ac:dyDescent="0.25">
      <c r="B115" s="533"/>
      <c r="C115" s="42" t="s">
        <v>15</v>
      </c>
      <c r="D115" s="65"/>
      <c r="E115" s="28"/>
      <c r="F115" s="28"/>
      <c r="G115" s="65"/>
      <c r="H115" s="61"/>
    </row>
    <row r="116" spans="2:8" ht="25.5" x14ac:dyDescent="0.25">
      <c r="B116" s="533"/>
      <c r="C116" s="45" t="s">
        <v>16</v>
      </c>
      <c r="D116" s="65">
        <v>60</v>
      </c>
      <c r="E116" s="28">
        <v>50</v>
      </c>
      <c r="F116" s="28">
        <v>150</v>
      </c>
      <c r="G116" s="65">
        <v>100</v>
      </c>
      <c r="H116" s="61"/>
    </row>
    <row r="117" spans="2:8" ht="15" customHeight="1" x14ac:dyDescent="0.25">
      <c r="B117" s="69" t="s">
        <v>85</v>
      </c>
      <c r="C117" s="69" t="s">
        <v>86</v>
      </c>
      <c r="D117" s="70"/>
      <c r="E117" s="70"/>
      <c r="F117" s="70"/>
      <c r="G117" s="70"/>
      <c r="H117" s="63"/>
    </row>
    <row r="118" spans="2:8" x14ac:dyDescent="0.25">
      <c r="B118" s="532"/>
      <c r="C118" s="23" t="s">
        <v>14</v>
      </c>
      <c r="D118" s="64">
        <f>D120</f>
        <v>70</v>
      </c>
      <c r="E118" s="64">
        <v>90</v>
      </c>
      <c r="F118" s="64">
        <f t="shared" ref="F118:G118" si="24">F120</f>
        <v>200</v>
      </c>
      <c r="G118" s="64">
        <f t="shared" si="24"/>
        <v>200</v>
      </c>
      <c r="H118" s="85"/>
    </row>
    <row r="119" spans="2:8" x14ac:dyDescent="0.25">
      <c r="B119" s="533"/>
      <c r="C119" s="42" t="s">
        <v>15</v>
      </c>
      <c r="D119" s="65"/>
      <c r="E119" s="28"/>
      <c r="F119" s="28"/>
      <c r="G119" s="65"/>
      <c r="H119" s="61"/>
    </row>
    <row r="120" spans="2:8" ht="28.5" customHeight="1" x14ac:dyDescent="0.25">
      <c r="B120" s="533"/>
      <c r="C120" s="45" t="s">
        <v>16</v>
      </c>
      <c r="D120" s="65">
        <v>70</v>
      </c>
      <c r="E120" s="28">
        <v>90</v>
      </c>
      <c r="F120" s="28">
        <v>200</v>
      </c>
      <c r="G120" s="65">
        <v>200</v>
      </c>
      <c r="H120" s="61"/>
    </row>
    <row r="121" spans="2:8" ht="15" customHeight="1" x14ac:dyDescent="0.25">
      <c r="B121" s="69" t="s">
        <v>87</v>
      </c>
      <c r="C121" s="69" t="s">
        <v>88</v>
      </c>
      <c r="D121" s="70"/>
      <c r="E121" s="70"/>
      <c r="F121" s="70"/>
      <c r="G121" s="70"/>
      <c r="H121" s="63" t="s">
        <v>89</v>
      </c>
    </row>
    <row r="122" spans="2:8" x14ac:dyDescent="0.25">
      <c r="B122" s="532"/>
      <c r="C122" s="23" t="s">
        <v>14</v>
      </c>
      <c r="D122" s="64">
        <f>D124</f>
        <v>230</v>
      </c>
      <c r="E122" s="64">
        <v>210</v>
      </c>
      <c r="F122" s="64">
        <f t="shared" ref="F122:G122" si="25">F124</f>
        <v>300</v>
      </c>
      <c r="G122" s="64">
        <f t="shared" si="25"/>
        <v>250</v>
      </c>
      <c r="H122" s="85"/>
    </row>
    <row r="123" spans="2:8" x14ac:dyDescent="0.25">
      <c r="B123" s="533"/>
      <c r="C123" s="42" t="s">
        <v>15</v>
      </c>
      <c r="D123" s="65"/>
      <c r="E123" s="28"/>
      <c r="F123" s="28"/>
      <c r="G123" s="65"/>
      <c r="H123" s="61"/>
    </row>
    <row r="124" spans="2:8" ht="25.5" x14ac:dyDescent="0.25">
      <c r="B124" s="533"/>
      <c r="C124" s="45" t="s">
        <v>16</v>
      </c>
      <c r="D124" s="65">
        <v>230</v>
      </c>
      <c r="E124" s="28">
        <v>210</v>
      </c>
      <c r="F124" s="28">
        <v>300</v>
      </c>
      <c r="G124" s="65">
        <v>250</v>
      </c>
      <c r="H124" s="61"/>
    </row>
    <row r="125" spans="2:8" ht="15" customHeight="1" x14ac:dyDescent="0.25">
      <c r="B125" s="69" t="s">
        <v>90</v>
      </c>
      <c r="C125" s="69" t="s">
        <v>91</v>
      </c>
      <c r="D125" s="70"/>
      <c r="E125" s="70"/>
      <c r="F125" s="70"/>
      <c r="G125" s="70"/>
      <c r="H125" s="63"/>
    </row>
    <row r="126" spans="2:8" x14ac:dyDescent="0.25">
      <c r="B126" s="532"/>
      <c r="C126" s="23" t="s">
        <v>14</v>
      </c>
      <c r="D126" s="64">
        <f>D128</f>
        <v>18</v>
      </c>
      <c r="E126" s="64">
        <v>18</v>
      </c>
      <c r="F126" s="64">
        <f t="shared" ref="F126:G126" si="26">F128</f>
        <v>50</v>
      </c>
      <c r="G126" s="64">
        <f t="shared" si="26"/>
        <v>50</v>
      </c>
      <c r="H126" s="85"/>
    </row>
    <row r="127" spans="2:8" x14ac:dyDescent="0.25">
      <c r="B127" s="533"/>
      <c r="C127" s="42" t="s">
        <v>15</v>
      </c>
      <c r="D127" s="65"/>
      <c r="E127" s="28"/>
      <c r="F127" s="28"/>
      <c r="G127" s="65"/>
      <c r="H127" s="61"/>
    </row>
    <row r="128" spans="2:8" ht="25.5" x14ac:dyDescent="0.25">
      <c r="B128" s="533"/>
      <c r="C128" s="45" t="s">
        <v>16</v>
      </c>
      <c r="D128" s="65">
        <v>18</v>
      </c>
      <c r="E128" s="28">
        <v>18</v>
      </c>
      <c r="F128" s="28">
        <v>50</v>
      </c>
      <c r="G128" s="65">
        <v>50</v>
      </c>
      <c r="H128" s="61"/>
    </row>
    <row r="129" spans="2:8" ht="15" customHeight="1" x14ac:dyDescent="0.25">
      <c r="B129" s="69" t="s">
        <v>92</v>
      </c>
      <c r="C129" s="69" t="s">
        <v>93</v>
      </c>
      <c r="D129" s="70"/>
      <c r="E129" s="70"/>
      <c r="F129" s="70"/>
      <c r="G129" s="70"/>
      <c r="H129" s="63"/>
    </row>
    <row r="130" spans="2:8" x14ac:dyDescent="0.25">
      <c r="B130" s="532"/>
      <c r="C130" s="23" t="s">
        <v>14</v>
      </c>
      <c r="D130" s="64">
        <f>D132</f>
        <v>3</v>
      </c>
      <c r="E130" s="64">
        <f t="shared" ref="E130:G130" si="27">E132</f>
        <v>5</v>
      </c>
      <c r="F130" s="64">
        <f t="shared" si="27"/>
        <v>5</v>
      </c>
      <c r="G130" s="64">
        <f t="shared" si="27"/>
        <v>5</v>
      </c>
      <c r="H130" s="85"/>
    </row>
    <row r="131" spans="2:8" x14ac:dyDescent="0.25">
      <c r="B131" s="533"/>
      <c r="C131" s="42" t="s">
        <v>15</v>
      </c>
      <c r="D131" s="65"/>
      <c r="E131" s="28"/>
      <c r="F131" s="28"/>
      <c r="G131" s="65"/>
      <c r="H131" s="61"/>
    </row>
    <row r="132" spans="2:8" ht="25.5" x14ac:dyDescent="0.25">
      <c r="B132" s="533"/>
      <c r="C132" s="72" t="s">
        <v>16</v>
      </c>
      <c r="D132" s="73">
        <v>3</v>
      </c>
      <c r="E132" s="79">
        <v>5</v>
      </c>
      <c r="F132" s="79">
        <v>5</v>
      </c>
      <c r="G132" s="73">
        <v>5</v>
      </c>
      <c r="H132" s="61"/>
    </row>
    <row r="133" spans="2:8" ht="25.5" x14ac:dyDescent="0.25">
      <c r="B133" s="20" t="s">
        <v>94</v>
      </c>
      <c r="C133" s="20" t="s">
        <v>95</v>
      </c>
      <c r="D133" s="38"/>
      <c r="E133" s="38"/>
      <c r="F133" s="38"/>
      <c r="G133" s="62"/>
      <c r="H133" s="63"/>
    </row>
    <row r="134" spans="2:8" x14ac:dyDescent="0.25">
      <c r="B134" s="532"/>
      <c r="C134" s="23" t="s">
        <v>14</v>
      </c>
      <c r="D134" s="64">
        <f>D136</f>
        <v>25</v>
      </c>
      <c r="E134" s="64">
        <v>25</v>
      </c>
      <c r="F134" s="64">
        <f t="shared" ref="F134:G134" si="28">F136</f>
        <v>150</v>
      </c>
      <c r="G134" s="64">
        <f t="shared" si="28"/>
        <v>150</v>
      </c>
      <c r="H134" s="85"/>
    </row>
    <row r="135" spans="2:8" x14ac:dyDescent="0.25">
      <c r="B135" s="533"/>
      <c r="C135" s="42" t="s">
        <v>15</v>
      </c>
      <c r="D135" s="65"/>
      <c r="E135" s="28"/>
      <c r="F135" s="28"/>
      <c r="G135" s="65"/>
      <c r="H135" s="61"/>
    </row>
    <row r="136" spans="2:8" ht="25.5" x14ac:dyDescent="0.25">
      <c r="B136" s="533"/>
      <c r="C136" s="72" t="s">
        <v>16</v>
      </c>
      <c r="D136" s="73">
        <v>25</v>
      </c>
      <c r="E136" s="79">
        <v>25</v>
      </c>
      <c r="F136" s="79">
        <v>150</v>
      </c>
      <c r="G136" s="73">
        <v>150</v>
      </c>
      <c r="H136" s="61"/>
    </row>
    <row r="137" spans="2:8" ht="19.5" customHeight="1" x14ac:dyDescent="0.25">
      <c r="B137" s="20" t="s">
        <v>96</v>
      </c>
      <c r="C137" s="20" t="s">
        <v>97</v>
      </c>
      <c r="D137" s="38"/>
      <c r="E137" s="38"/>
      <c r="F137" s="38"/>
      <c r="G137" s="62"/>
      <c r="H137" s="63" t="s">
        <v>29</v>
      </c>
    </row>
    <row r="138" spans="2:8" x14ac:dyDescent="0.25">
      <c r="B138" s="93"/>
      <c r="C138" s="93" t="s">
        <v>14</v>
      </c>
      <c r="D138" s="24">
        <f>D140+D141</f>
        <v>100</v>
      </c>
      <c r="E138" s="24">
        <v>0</v>
      </c>
      <c r="F138" s="24">
        <f t="shared" ref="F138:G138" si="29">F140+F141</f>
        <v>250</v>
      </c>
      <c r="G138" s="24">
        <f t="shared" si="29"/>
        <v>2500</v>
      </c>
      <c r="H138" s="3"/>
    </row>
    <row r="139" spans="2:8" x14ac:dyDescent="0.25">
      <c r="B139" s="549"/>
      <c r="C139" s="27" t="s">
        <v>15</v>
      </c>
      <c r="D139" s="28"/>
      <c r="E139" s="94"/>
      <c r="F139" s="94"/>
      <c r="G139" s="449"/>
      <c r="H139" s="464"/>
    </row>
    <row r="140" spans="2:8" ht="25.5" x14ac:dyDescent="0.25">
      <c r="B140" s="550"/>
      <c r="C140" s="31" t="s">
        <v>16</v>
      </c>
      <c r="D140" s="28">
        <v>100</v>
      </c>
      <c r="E140" s="32">
        <v>0</v>
      </c>
      <c r="F140" s="32">
        <v>150</v>
      </c>
      <c r="G140" s="436">
        <v>500</v>
      </c>
      <c r="H140" s="33"/>
    </row>
    <row r="141" spans="2:8" ht="27.75" customHeight="1" x14ac:dyDescent="0.25">
      <c r="B141" s="551"/>
      <c r="C141" s="46" t="s">
        <v>24</v>
      </c>
      <c r="D141" s="47">
        <v>0</v>
      </c>
      <c r="E141" s="48">
        <v>0</v>
      </c>
      <c r="F141" s="48">
        <v>100</v>
      </c>
      <c r="G141" s="291">
        <v>2000</v>
      </c>
      <c r="H141" s="131"/>
    </row>
    <row r="142" spans="2:8" ht="30" customHeight="1" x14ac:dyDescent="0.25">
      <c r="B142" s="97" t="s">
        <v>98</v>
      </c>
      <c r="C142" s="98" t="s">
        <v>99</v>
      </c>
      <c r="D142" s="99"/>
      <c r="E142" s="38"/>
      <c r="F142" s="38"/>
      <c r="G142" s="62"/>
      <c r="H142" s="63" t="s">
        <v>100</v>
      </c>
    </row>
    <row r="143" spans="2:8" x14ac:dyDescent="0.25">
      <c r="B143" s="93"/>
      <c r="C143" s="93" t="s">
        <v>14</v>
      </c>
      <c r="D143" s="24">
        <f>D145</f>
        <v>15</v>
      </c>
      <c r="E143" s="24">
        <f t="shared" ref="E143:G143" si="30">E145</f>
        <v>20</v>
      </c>
      <c r="F143" s="24">
        <f t="shared" si="30"/>
        <v>20</v>
      </c>
      <c r="G143" s="24">
        <f t="shared" si="30"/>
        <v>20</v>
      </c>
      <c r="H143" s="3"/>
    </row>
    <row r="144" spans="2:8" x14ac:dyDescent="0.25">
      <c r="B144" s="26"/>
      <c r="C144" s="27" t="s">
        <v>15</v>
      </c>
      <c r="D144" s="28"/>
      <c r="E144" s="94"/>
      <c r="F144" s="94"/>
      <c r="G144" s="449"/>
      <c r="H144" s="464"/>
    </row>
    <row r="145" spans="2:8" ht="25.5" x14ac:dyDescent="0.25">
      <c r="B145" s="26"/>
      <c r="C145" s="100" t="s">
        <v>16</v>
      </c>
      <c r="D145" s="79">
        <v>15</v>
      </c>
      <c r="E145" s="101">
        <v>20</v>
      </c>
      <c r="F145" s="101">
        <v>20</v>
      </c>
      <c r="G145" s="450">
        <v>20</v>
      </c>
      <c r="H145" s="33"/>
    </row>
    <row r="146" spans="2:8" ht="27.75" customHeight="1" x14ac:dyDescent="0.25">
      <c r="B146" s="20" t="s">
        <v>101</v>
      </c>
      <c r="C146" s="20" t="s">
        <v>102</v>
      </c>
      <c r="D146" s="38"/>
      <c r="E146" s="38"/>
      <c r="F146" s="38"/>
      <c r="G146" s="62"/>
      <c r="H146" s="63" t="s">
        <v>100</v>
      </c>
    </row>
    <row r="147" spans="2:8" x14ac:dyDescent="0.25">
      <c r="B147" s="93"/>
      <c r="C147" s="93" t="s">
        <v>14</v>
      </c>
      <c r="D147" s="24">
        <f>D149+D150</f>
        <v>18</v>
      </c>
      <c r="E147" s="24">
        <f t="shared" ref="E147:G147" si="31">E149+E150</f>
        <v>246.3</v>
      </c>
      <c r="F147" s="24">
        <f t="shared" si="31"/>
        <v>0</v>
      </c>
      <c r="G147" s="24">
        <f t="shared" si="31"/>
        <v>0</v>
      </c>
      <c r="H147" s="469"/>
    </row>
    <row r="148" spans="2:8" x14ac:dyDescent="0.25">
      <c r="B148" s="549"/>
      <c r="C148" s="27" t="s">
        <v>15</v>
      </c>
      <c r="D148" s="28"/>
      <c r="E148" s="94"/>
      <c r="F148" s="94"/>
      <c r="G148" s="449"/>
      <c r="H148" s="464"/>
    </row>
    <row r="149" spans="2:8" ht="25.5" x14ac:dyDescent="0.25">
      <c r="B149" s="550"/>
      <c r="C149" s="31" t="s">
        <v>16</v>
      </c>
      <c r="D149" s="28">
        <v>18</v>
      </c>
      <c r="E149" s="95">
        <v>49.3</v>
      </c>
      <c r="F149" s="95">
        <v>0</v>
      </c>
      <c r="G149" s="426">
        <v>0</v>
      </c>
      <c r="H149" s="33"/>
    </row>
    <row r="150" spans="2:8" ht="27" customHeight="1" x14ac:dyDescent="0.25">
      <c r="B150" s="551"/>
      <c r="C150" s="46" t="s">
        <v>24</v>
      </c>
      <c r="D150" s="47">
        <v>0</v>
      </c>
      <c r="E150" s="96">
        <v>197</v>
      </c>
      <c r="F150" s="96">
        <v>0</v>
      </c>
      <c r="G150" s="451">
        <v>0</v>
      </c>
      <c r="H150" s="131"/>
    </row>
    <row r="151" spans="2:8" ht="25.5" x14ac:dyDescent="0.25">
      <c r="B151" s="20" t="s">
        <v>103</v>
      </c>
      <c r="C151" s="69" t="s">
        <v>104</v>
      </c>
      <c r="D151" s="70"/>
      <c r="E151" s="70"/>
      <c r="F151" s="70"/>
      <c r="G151" s="70"/>
      <c r="H151" s="63" t="s">
        <v>23</v>
      </c>
    </row>
    <row r="152" spans="2:8" ht="49.5" customHeight="1" x14ac:dyDescent="0.25">
      <c r="B152" s="552"/>
      <c r="C152" s="102" t="s">
        <v>14</v>
      </c>
      <c r="D152" s="64">
        <f>D154</f>
        <v>20</v>
      </c>
      <c r="E152" s="64">
        <f t="shared" ref="E152:G152" si="32">E154</f>
        <v>30</v>
      </c>
      <c r="F152" s="64">
        <f t="shared" si="32"/>
        <v>30</v>
      </c>
      <c r="G152" s="64">
        <f t="shared" si="32"/>
        <v>30</v>
      </c>
      <c r="H152" s="85"/>
    </row>
    <row r="153" spans="2:8" x14ac:dyDescent="0.25">
      <c r="B153" s="552"/>
      <c r="C153" s="103" t="s">
        <v>15</v>
      </c>
      <c r="D153" s="65"/>
      <c r="E153" s="28"/>
      <c r="F153" s="28"/>
      <c r="G153" s="65"/>
      <c r="H153" s="61"/>
    </row>
    <row r="154" spans="2:8" ht="25.5" x14ac:dyDescent="0.25">
      <c r="B154" s="552"/>
      <c r="C154" s="104" t="s">
        <v>16</v>
      </c>
      <c r="D154" s="65">
        <v>20</v>
      </c>
      <c r="E154" s="28">
        <v>30</v>
      </c>
      <c r="F154" s="28">
        <v>30</v>
      </c>
      <c r="G154" s="65">
        <v>30</v>
      </c>
      <c r="H154" s="61"/>
    </row>
    <row r="155" spans="2:8" ht="25.5" x14ac:dyDescent="0.25">
      <c r="B155" s="20" t="s">
        <v>105</v>
      </c>
      <c r="C155" s="69" t="s">
        <v>106</v>
      </c>
      <c r="D155" s="70"/>
      <c r="E155" s="70"/>
      <c r="F155" s="70"/>
      <c r="G155" s="70"/>
      <c r="H155" s="63" t="s">
        <v>107</v>
      </c>
    </row>
    <row r="156" spans="2:8" x14ac:dyDescent="0.25">
      <c r="B156" s="390"/>
      <c r="C156" s="105" t="s">
        <v>108</v>
      </c>
      <c r="D156" s="106">
        <v>33</v>
      </c>
      <c r="E156" s="35">
        <v>0</v>
      </c>
      <c r="F156" s="35">
        <v>0</v>
      </c>
      <c r="G156" s="106">
        <v>0</v>
      </c>
      <c r="H156" s="470"/>
    </row>
    <row r="157" spans="2:8" ht="25.5" x14ac:dyDescent="0.25">
      <c r="B157" s="243" t="s">
        <v>109</v>
      </c>
      <c r="C157" s="69" t="s">
        <v>110</v>
      </c>
      <c r="D157" s="70"/>
      <c r="E157" s="70"/>
      <c r="F157" s="70"/>
      <c r="G157" s="70"/>
      <c r="H157" s="63" t="s">
        <v>107</v>
      </c>
    </row>
    <row r="158" spans="2:8" x14ac:dyDescent="0.25">
      <c r="B158" s="549"/>
      <c r="C158" s="102" t="s">
        <v>14</v>
      </c>
      <c r="D158" s="64">
        <f>D160+D161</f>
        <v>20.486999999999998</v>
      </c>
      <c r="E158" s="64">
        <v>0</v>
      </c>
      <c r="F158" s="64">
        <f t="shared" ref="F158:G158" si="33">F160+F161</f>
        <v>30</v>
      </c>
      <c r="G158" s="64">
        <f t="shared" si="33"/>
        <v>30</v>
      </c>
      <c r="H158" s="85"/>
    </row>
    <row r="159" spans="2:8" x14ac:dyDescent="0.25">
      <c r="B159" s="550"/>
      <c r="C159" s="103" t="s">
        <v>15</v>
      </c>
      <c r="D159" s="65"/>
      <c r="E159" s="28"/>
      <c r="F159" s="28"/>
      <c r="G159" s="65"/>
      <c r="H159" s="61"/>
    </row>
    <row r="160" spans="2:8" ht="25.5" x14ac:dyDescent="0.25">
      <c r="B160" s="550"/>
      <c r="C160" s="104" t="s">
        <v>16</v>
      </c>
      <c r="D160" s="65">
        <v>20</v>
      </c>
      <c r="E160" s="28">
        <v>0</v>
      </c>
      <c r="F160" s="28">
        <v>30</v>
      </c>
      <c r="G160" s="65">
        <v>30</v>
      </c>
      <c r="H160" s="61"/>
    </row>
    <row r="161" spans="2:8" x14ac:dyDescent="0.25">
      <c r="B161" s="550"/>
      <c r="C161" s="244" t="s">
        <v>36</v>
      </c>
      <c r="D161" s="65">
        <v>0.48699999999999999</v>
      </c>
      <c r="E161" s="28">
        <v>0</v>
      </c>
      <c r="F161" s="28">
        <v>0</v>
      </c>
      <c r="G161" s="65">
        <v>0</v>
      </c>
      <c r="H161" s="61"/>
    </row>
    <row r="162" spans="2:8" ht="13.5" customHeight="1" x14ac:dyDescent="0.25">
      <c r="B162" s="551"/>
      <c r="C162" s="245" t="s">
        <v>108</v>
      </c>
      <c r="D162" s="106">
        <v>40</v>
      </c>
      <c r="E162" s="35">
        <v>50</v>
      </c>
      <c r="F162" s="35">
        <v>50</v>
      </c>
      <c r="G162" s="106">
        <v>50</v>
      </c>
      <c r="H162" s="470"/>
    </row>
    <row r="163" spans="2:8" ht="27" customHeight="1" x14ac:dyDescent="0.25">
      <c r="B163" s="370" t="s">
        <v>111</v>
      </c>
      <c r="C163" s="371" t="s">
        <v>112</v>
      </c>
      <c r="D163" s="553"/>
      <c r="E163" s="554"/>
      <c r="F163" s="554"/>
      <c r="G163" s="554"/>
      <c r="H163" s="63"/>
    </row>
    <row r="164" spans="2:8" ht="12.75" customHeight="1" x14ac:dyDescent="0.25">
      <c r="B164" s="544"/>
      <c r="C164" s="309" t="s">
        <v>14</v>
      </c>
      <c r="D164" s="363">
        <f>D166</f>
        <v>0</v>
      </c>
      <c r="E164" s="413">
        <f t="shared" ref="E164:G164" si="34">E166</f>
        <v>98.1</v>
      </c>
      <c r="F164" s="413">
        <f t="shared" si="34"/>
        <v>50</v>
      </c>
      <c r="G164" s="452">
        <f t="shared" si="34"/>
        <v>50</v>
      </c>
      <c r="H164" s="471"/>
    </row>
    <row r="165" spans="2:8" ht="12.75" customHeight="1" x14ac:dyDescent="0.25">
      <c r="B165" s="545"/>
      <c r="C165" s="308" t="s">
        <v>15</v>
      </c>
      <c r="E165" s="414"/>
      <c r="F165" s="414"/>
      <c r="G165" s="414"/>
      <c r="H165" s="67"/>
    </row>
    <row r="166" spans="2:8" ht="30.75" customHeight="1" x14ac:dyDescent="0.25">
      <c r="B166" s="545"/>
      <c r="C166" s="313" t="s">
        <v>16</v>
      </c>
      <c r="D166" s="312">
        <v>0</v>
      </c>
      <c r="E166" s="415">
        <v>98.1</v>
      </c>
      <c r="F166" s="415">
        <v>50</v>
      </c>
      <c r="G166" s="453">
        <v>50</v>
      </c>
      <c r="H166" s="67"/>
    </row>
    <row r="167" spans="2:8" ht="15.75" customHeight="1" x14ac:dyDescent="0.25">
      <c r="B167" s="546"/>
      <c r="C167" s="310" t="s">
        <v>108</v>
      </c>
      <c r="D167" s="311"/>
      <c r="E167" s="306">
        <v>0</v>
      </c>
      <c r="F167" s="306">
        <v>0</v>
      </c>
      <c r="G167" s="454">
        <v>0</v>
      </c>
      <c r="H167" s="470"/>
    </row>
    <row r="168" spans="2:8" ht="28.5" customHeight="1" x14ac:dyDescent="0.25">
      <c r="B168" s="371" t="s">
        <v>113</v>
      </c>
      <c r="C168" s="368" t="s">
        <v>114</v>
      </c>
      <c r="D168" s="369"/>
      <c r="E168" s="70"/>
      <c r="F168" s="70"/>
      <c r="G168" s="70"/>
      <c r="H168" s="63"/>
    </row>
    <row r="169" spans="2:8" ht="15.75" customHeight="1" x14ac:dyDescent="0.25">
      <c r="B169" s="391"/>
      <c r="C169" s="309" t="s">
        <v>14</v>
      </c>
      <c r="D169" s="363">
        <f>D171</f>
        <v>0</v>
      </c>
      <c r="E169" s="372">
        <v>25000</v>
      </c>
      <c r="F169" s="372">
        <v>25000</v>
      </c>
      <c r="G169" s="455">
        <v>25000</v>
      </c>
      <c r="H169" s="471"/>
    </row>
    <row r="170" spans="2:8" ht="15.75" customHeight="1" x14ac:dyDescent="0.25">
      <c r="B170" s="391"/>
      <c r="C170" s="308" t="s">
        <v>15</v>
      </c>
      <c r="E170" s="373"/>
      <c r="F170" s="373"/>
      <c r="G170" s="373"/>
      <c r="H170" s="67"/>
    </row>
    <row r="171" spans="2:8" ht="27.75" customHeight="1" x14ac:dyDescent="0.25">
      <c r="B171" s="391"/>
      <c r="C171" s="313" t="s">
        <v>16</v>
      </c>
      <c r="D171" s="312">
        <v>0</v>
      </c>
      <c r="E171" s="374">
        <v>25000</v>
      </c>
      <c r="F171" s="374">
        <v>25000</v>
      </c>
      <c r="G171" s="456">
        <v>25000</v>
      </c>
      <c r="H171" s="67"/>
    </row>
    <row r="172" spans="2:8" ht="15.75" customHeight="1" x14ac:dyDescent="0.25">
      <c r="B172" s="391"/>
      <c r="C172" s="46" t="s">
        <v>24</v>
      </c>
      <c r="D172" s="47">
        <v>0</v>
      </c>
      <c r="E172" s="375">
        <v>25000</v>
      </c>
      <c r="F172" s="375">
        <v>25000</v>
      </c>
      <c r="G172" s="457">
        <v>25000</v>
      </c>
      <c r="H172" s="131"/>
    </row>
    <row r="173" spans="2:8" x14ac:dyDescent="0.25">
      <c r="B173" s="389"/>
      <c r="C173" s="307" t="s">
        <v>15</v>
      </c>
      <c r="D173" s="305"/>
      <c r="E173" s="305"/>
      <c r="F173" s="305"/>
      <c r="G173" s="458"/>
      <c r="H173" s="110"/>
    </row>
    <row r="174" spans="2:8" ht="28.5" customHeight="1" x14ac:dyDescent="0.25">
      <c r="B174" s="107"/>
      <c r="C174" s="108" t="s">
        <v>16</v>
      </c>
      <c r="D174" s="111"/>
      <c r="E174" s="111"/>
      <c r="F174" s="111"/>
      <c r="G174" s="459"/>
      <c r="H174" s="110"/>
    </row>
    <row r="175" spans="2:8" ht="30.75" customHeight="1" x14ac:dyDescent="0.25">
      <c r="B175" s="107"/>
      <c r="C175" s="113" t="s">
        <v>115</v>
      </c>
      <c r="D175" s="114">
        <v>4760</v>
      </c>
      <c r="E175" s="114">
        <f>SUM(E7,E10,E12,E16,E21,E25,E30,E35,E39,E43,E47,E51,E55,E59,E63,E67,E72,E76,E80,E84,E89,E96,E110,E114,E118,E122,E126,E130,E134,E138,E143,E147,E152,E156,E162)</f>
        <v>5946.43</v>
      </c>
      <c r="F175" s="114">
        <f t="shared" ref="F175:G175" si="35">SUM(F7,F10,F12,F16,F21,F25,F30,F35,F39,F43,F47,F51,F55,F59,F63,F67,F72,F76,F80,F84,F89,F96,F110,F114,F118,F122,F126,F130,F134,F138,F143,F147,F152,F156,F162)</f>
        <v>5569.3</v>
      </c>
      <c r="G175" s="460">
        <f t="shared" si="35"/>
        <v>7604.3</v>
      </c>
      <c r="H175" s="33"/>
    </row>
    <row r="176" spans="2:8" ht="17.25" customHeight="1" x14ac:dyDescent="0.25">
      <c r="B176" s="112"/>
      <c r="C176" s="116" t="s">
        <v>116</v>
      </c>
      <c r="D176" s="117">
        <v>0</v>
      </c>
      <c r="E176" s="117">
        <v>0</v>
      </c>
      <c r="F176" s="117">
        <v>0</v>
      </c>
      <c r="G176" s="461">
        <v>0</v>
      </c>
      <c r="H176" s="110"/>
    </row>
    <row r="177" spans="2:8" ht="25.5" x14ac:dyDescent="0.25">
      <c r="B177" s="115"/>
      <c r="C177" s="116" t="s">
        <v>117</v>
      </c>
      <c r="D177" s="117" t="s">
        <v>118</v>
      </c>
      <c r="E177" s="118"/>
      <c r="F177" s="118"/>
      <c r="G177" s="118"/>
      <c r="H177" s="110"/>
    </row>
    <row r="180" spans="2:8" ht="25.5" hidden="1" x14ac:dyDescent="0.25">
      <c r="C180" s="31" t="s">
        <v>16</v>
      </c>
      <c r="D180" s="28" t="e">
        <f>D9+D18+D23+D27+#REF!+D32+D37+D41+D45+D49+D53+D57+D61+D65+D69+D74+D78+D82+D86+D91+D98+D112+D116+D120+D124+D128+D132+D136+D140+D145+D149+D154</f>
        <v>#REF!</v>
      </c>
      <c r="E180" s="28">
        <v>4198.2</v>
      </c>
      <c r="F180" s="28">
        <v>4198.2</v>
      </c>
      <c r="G180" s="28">
        <v>4198.2</v>
      </c>
    </row>
    <row r="181" spans="2:8" ht="25.5" hidden="1" x14ac:dyDescent="0.25">
      <c r="C181" s="46" t="s">
        <v>24</v>
      </c>
      <c r="D181" s="28" t="e">
        <f>D150+D141+#REF!+D19</f>
        <v>#REF!</v>
      </c>
      <c r="E181" s="28" t="e">
        <f>E150+E141+#REF!+E19</f>
        <v>#REF!</v>
      </c>
      <c r="F181" s="28" t="e">
        <f>F150+F141+#REF!+F19</f>
        <v>#REF!</v>
      </c>
      <c r="G181" s="28" t="e">
        <f>G150+G141+#REF!+G19</f>
        <v>#REF!</v>
      </c>
      <c r="H181" s="122"/>
    </row>
    <row r="182" spans="2:8" hidden="1" x14ac:dyDescent="0.25">
      <c r="C182" s="80" t="s">
        <v>36</v>
      </c>
      <c r="D182" s="28">
        <f>D33+D87+D92</f>
        <v>30.4</v>
      </c>
      <c r="E182" s="28">
        <f>E33+E87+E92+E161</f>
        <v>30.4</v>
      </c>
      <c r="F182" s="28">
        <f>F33+F87+F92</f>
        <v>29.4</v>
      </c>
      <c r="G182" s="28">
        <f>G33+G87+G92</f>
        <v>29.4</v>
      </c>
    </row>
    <row r="183" spans="2:8" hidden="1" x14ac:dyDescent="0.25">
      <c r="C183" s="92" t="s">
        <v>71</v>
      </c>
      <c r="D183" s="28">
        <f>D93</f>
        <v>554.5</v>
      </c>
      <c r="E183" s="28">
        <f>E93</f>
        <v>554.5</v>
      </c>
      <c r="F183" s="28">
        <f>F93</f>
        <v>554.5</v>
      </c>
      <c r="G183" s="28">
        <f>G93</f>
        <v>554.5</v>
      </c>
    </row>
    <row r="184" spans="2:8" hidden="1" x14ac:dyDescent="0.25">
      <c r="C184" s="120" t="s">
        <v>119</v>
      </c>
      <c r="D184" s="28">
        <f>D162+D156+D10</f>
        <v>78</v>
      </c>
      <c r="E184" s="28">
        <f>E162+E156+E10</f>
        <v>55</v>
      </c>
      <c r="F184" s="28">
        <f>F162+F156+F10</f>
        <v>55</v>
      </c>
      <c r="G184" s="28">
        <f>G162+G156+G10</f>
        <v>50</v>
      </c>
    </row>
    <row r="185" spans="2:8" x14ac:dyDescent="0.25">
      <c r="D185" s="122"/>
    </row>
    <row r="186" spans="2:8" x14ac:dyDescent="0.25">
      <c r="C186" s="555" t="s">
        <v>120</v>
      </c>
      <c r="D186" s="555"/>
      <c r="E186" s="555"/>
      <c r="F186" s="555"/>
      <c r="G186" s="555"/>
      <c r="H186" s="555"/>
    </row>
    <row r="187" spans="2:8" x14ac:dyDescent="0.25">
      <c r="C187" s="555" t="s">
        <v>121</v>
      </c>
      <c r="D187" s="555"/>
      <c r="E187" s="555"/>
      <c r="F187" s="555"/>
      <c r="G187" s="555"/>
      <c r="H187" s="555"/>
    </row>
    <row r="188" spans="2:8" x14ac:dyDescent="0.2">
      <c r="C188" s="556" t="s">
        <v>122</v>
      </c>
      <c r="D188" s="556"/>
      <c r="E188" s="556"/>
      <c r="F188" s="556"/>
      <c r="G188" s="556"/>
      <c r="H188" s="556"/>
    </row>
    <row r="189" spans="2:8" x14ac:dyDescent="0.2">
      <c r="C189" s="200" t="s">
        <v>123</v>
      </c>
      <c r="D189" s="2"/>
      <c r="E189" s="202"/>
      <c r="F189" s="202"/>
    </row>
  </sheetData>
  <sheetProtection algorithmName="SHA-512" hashValue="1iLBTDQFp8mxOqi/wg9pr15lhnUm0+MeTgWKpx4e70VJlMNsVFGBjXHnqOk2RfXE03IGeIOKqZOWgCLTuIQx8Q==" saltValue="C20FvOyqEHZSxtzzilAY1A==" spinCount="100000" sheet="1" objects="1" scenarios="1"/>
  <mergeCells count="39">
    <mergeCell ref="C186:H186"/>
    <mergeCell ref="C187:H187"/>
    <mergeCell ref="C188:H188"/>
    <mergeCell ref="B139:B141"/>
    <mergeCell ref="B148:B150"/>
    <mergeCell ref="B152:B154"/>
    <mergeCell ref="B158:B162"/>
    <mergeCell ref="D163:G163"/>
    <mergeCell ref="B164:B167"/>
    <mergeCell ref="B134:B136"/>
    <mergeCell ref="B110:B112"/>
    <mergeCell ref="B55:B57"/>
    <mergeCell ref="B59:B61"/>
    <mergeCell ref="B63:B65"/>
    <mergeCell ref="B67:B69"/>
    <mergeCell ref="B72:B74"/>
    <mergeCell ref="B76:B78"/>
    <mergeCell ref="B80:B82"/>
    <mergeCell ref="B84:B87"/>
    <mergeCell ref="B96:B98"/>
    <mergeCell ref="B114:B116"/>
    <mergeCell ref="B118:B120"/>
    <mergeCell ref="B122:B124"/>
    <mergeCell ref="B126:B128"/>
    <mergeCell ref="B47:B49"/>
    <mergeCell ref="B130:B132"/>
    <mergeCell ref="B100:B103"/>
    <mergeCell ref="B105:B108"/>
    <mergeCell ref="F1:H1"/>
    <mergeCell ref="B51:B53"/>
    <mergeCell ref="B2:H2"/>
    <mergeCell ref="B12:B14"/>
    <mergeCell ref="B16:B19"/>
    <mergeCell ref="B21:B23"/>
    <mergeCell ref="B25:B27"/>
    <mergeCell ref="B30:B33"/>
    <mergeCell ref="B35:B37"/>
    <mergeCell ref="B39:B41"/>
    <mergeCell ref="B43:B45"/>
  </mergeCells>
  <pageMargins left="0.25" right="0.25" top="0.75" bottom="0.75" header="0.3" footer="0.3"/>
  <pageSetup paperSize="9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D044-DDA3-4CE3-8519-A3F781EA5177}">
  <dimension ref="B1:J14"/>
  <sheetViews>
    <sheetView showGridLines="0" topLeftCell="A3" workbookViewId="0">
      <selection activeCell="H23" sqref="H23"/>
    </sheetView>
  </sheetViews>
  <sheetFormatPr defaultColWidth="9.140625" defaultRowHeight="12.75" x14ac:dyDescent="0.2"/>
  <cols>
    <col min="1" max="1" width="2.5703125" style="200" customWidth="1"/>
    <col min="2" max="2" width="44.85546875" style="200" customWidth="1"/>
    <col min="3" max="3" width="14.7109375" style="200" customWidth="1"/>
    <col min="4" max="16384" width="9.140625" style="200"/>
  </cols>
  <sheetData>
    <row r="1" spans="2:10" ht="15" customHeight="1" x14ac:dyDescent="0.2">
      <c r="B1" s="23" t="s">
        <v>14</v>
      </c>
    </row>
    <row r="2" spans="2:10" ht="123.75" customHeight="1" x14ac:dyDescent="0.2">
      <c r="B2" s="100" t="s">
        <v>654</v>
      </c>
    </row>
    <row r="3" spans="2:10" ht="94.5" customHeight="1" x14ac:dyDescent="0.2">
      <c r="B3" s="130" t="s">
        <v>655</v>
      </c>
    </row>
    <row r="4" spans="2:10" ht="59.25" customHeight="1" x14ac:dyDescent="0.2">
      <c r="B4" s="130" t="s">
        <v>656</v>
      </c>
    </row>
    <row r="5" spans="2:10" ht="59.25" customHeight="1" x14ac:dyDescent="0.2">
      <c r="B5" s="130" t="s">
        <v>657</v>
      </c>
    </row>
    <row r="6" spans="2:10" ht="36.6" customHeight="1" x14ac:dyDescent="0.2">
      <c r="B6" s="130" t="s">
        <v>658</v>
      </c>
    </row>
    <row r="7" spans="2:10" ht="22.5" customHeight="1" x14ac:dyDescent="0.2">
      <c r="B7" s="130" t="s">
        <v>659</v>
      </c>
    </row>
    <row r="8" spans="2:10" ht="69.75" customHeight="1" x14ac:dyDescent="0.2">
      <c r="B8" s="228" t="s">
        <v>660</v>
      </c>
    </row>
    <row r="9" spans="2:10" x14ac:dyDescent="0.2">
      <c r="B9" s="201"/>
    </row>
    <row r="10" spans="2:10" x14ac:dyDescent="0.2">
      <c r="C10" s="2"/>
      <c r="D10" s="1"/>
      <c r="E10" s="1"/>
      <c r="F10" s="1"/>
      <c r="G10" s="1"/>
      <c r="H10" s="1"/>
      <c r="I10" s="1"/>
      <c r="J10" s="1"/>
    </row>
    <row r="11" spans="2:10" ht="13.15" customHeight="1" x14ac:dyDescent="0.2">
      <c r="B11" s="555" t="s">
        <v>120</v>
      </c>
      <c r="C11" s="555"/>
      <c r="D11" s="555"/>
      <c r="E11" s="555"/>
      <c r="F11" s="555"/>
      <c r="G11" s="555"/>
      <c r="H11" s="555"/>
      <c r="I11" s="1"/>
      <c r="J11" s="1"/>
    </row>
    <row r="12" spans="2:10" ht="18" customHeight="1" x14ac:dyDescent="0.2">
      <c r="B12" s="555" t="s">
        <v>121</v>
      </c>
      <c r="C12" s="555"/>
      <c r="D12" s="555"/>
      <c r="E12" s="555"/>
      <c r="F12" s="555"/>
      <c r="G12" s="555"/>
      <c r="H12" s="555"/>
      <c r="I12" s="1"/>
      <c r="J12" s="1"/>
    </row>
    <row r="13" spans="2:10" x14ac:dyDescent="0.2">
      <c r="B13" s="556" t="s">
        <v>122</v>
      </c>
      <c r="C13" s="556"/>
      <c r="D13" s="556"/>
      <c r="E13" s="556"/>
      <c r="F13" s="556"/>
      <c r="G13" s="556"/>
      <c r="H13" s="556"/>
      <c r="I13" s="1"/>
      <c r="J13" s="1"/>
    </row>
    <row r="14" spans="2:10" x14ac:dyDescent="0.2">
      <c r="B14" s="200" t="s">
        <v>123</v>
      </c>
      <c r="C14" s="2"/>
      <c r="D14" s="202"/>
      <c r="E14" s="202"/>
      <c r="F14" s="1"/>
      <c r="G14" s="1"/>
      <c r="H14" s="1"/>
      <c r="I14" s="1"/>
      <c r="J14" s="1"/>
    </row>
  </sheetData>
  <mergeCells count="3">
    <mergeCell ref="B11:H11"/>
    <mergeCell ref="B12:H12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AE4D-4B14-4B22-B36E-38BFD9BA4BBE}">
  <sheetPr>
    <pageSetUpPr fitToPage="1"/>
  </sheetPr>
  <dimension ref="B2:L61"/>
  <sheetViews>
    <sheetView showGridLines="0" topLeftCell="A34" workbookViewId="0">
      <selection activeCell="A34" sqref="A1:XFD1048576"/>
    </sheetView>
  </sheetViews>
  <sheetFormatPr defaultColWidth="9.140625" defaultRowHeight="12.75" x14ac:dyDescent="0.25"/>
  <cols>
    <col min="1" max="1" width="2.5703125" style="2" customWidth="1"/>
    <col min="2" max="2" width="19.85546875" style="2" customWidth="1"/>
    <col min="3" max="3" width="49.28515625" style="121" customWidth="1"/>
    <col min="4" max="4" width="14.7109375" style="1" hidden="1" customWidth="1"/>
    <col min="5" max="7" width="14.7109375" style="122" customWidth="1"/>
    <col min="8" max="8" width="14.7109375" style="1" customWidth="1"/>
    <col min="9" max="10" width="15" style="1" hidden="1" customWidth="1"/>
    <col min="11" max="16384" width="9.140625" style="2"/>
  </cols>
  <sheetData>
    <row r="2" spans="2:12" ht="39.6" customHeight="1" x14ac:dyDescent="0.25">
      <c r="B2" s="538" t="s">
        <v>124</v>
      </c>
      <c r="C2" s="538"/>
      <c r="D2" s="538"/>
      <c r="E2" s="538"/>
      <c r="F2" s="538"/>
      <c r="G2" s="538"/>
      <c r="H2" s="538"/>
    </row>
    <row r="3" spans="2:12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</row>
    <row r="4" spans="2:12" x14ac:dyDescent="0.25">
      <c r="B4" s="9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3"/>
    </row>
    <row r="5" spans="2:12" ht="31.15" customHeight="1" x14ac:dyDescent="0.25">
      <c r="B5" s="123" t="s">
        <v>125</v>
      </c>
      <c r="C5" s="123" t="s">
        <v>126</v>
      </c>
      <c r="D5" s="124"/>
      <c r="E5" s="125"/>
      <c r="F5" s="125"/>
      <c r="G5" s="125"/>
      <c r="H5" s="126"/>
      <c r="L5" s="18"/>
    </row>
    <row r="6" spans="2:12" ht="25.5" x14ac:dyDescent="0.25">
      <c r="B6" s="316" t="s">
        <v>127</v>
      </c>
      <c r="C6" s="20" t="s">
        <v>128</v>
      </c>
      <c r="D6" s="38"/>
      <c r="E6" s="21"/>
      <c r="F6" s="22"/>
      <c r="G6" s="22"/>
      <c r="H6" s="39"/>
      <c r="J6" s="558"/>
    </row>
    <row r="7" spans="2:12" ht="75.75" customHeight="1" x14ac:dyDescent="0.25">
      <c r="B7" s="560"/>
      <c r="C7" s="23" t="s">
        <v>14</v>
      </c>
      <c r="D7" s="25">
        <f>D9</f>
        <v>45</v>
      </c>
      <c r="E7" s="25">
        <f t="shared" ref="E7:G7" si="0">E9</f>
        <v>30</v>
      </c>
      <c r="F7" s="25">
        <f t="shared" si="0"/>
        <v>30</v>
      </c>
      <c r="G7" s="25">
        <f t="shared" si="0"/>
        <v>20</v>
      </c>
      <c r="H7" s="41"/>
      <c r="J7" s="559"/>
    </row>
    <row r="8" spans="2:12" ht="12.75" customHeight="1" x14ac:dyDescent="0.25">
      <c r="B8" s="561"/>
      <c r="C8" s="42" t="s">
        <v>15</v>
      </c>
      <c r="D8" s="29"/>
      <c r="E8" s="43"/>
      <c r="F8" s="43"/>
      <c r="G8" s="43"/>
      <c r="H8" s="44"/>
      <c r="J8" s="558"/>
    </row>
    <row r="9" spans="2:12" ht="25.5" x14ac:dyDescent="0.25">
      <c r="B9" s="561"/>
      <c r="C9" s="45" t="s">
        <v>16</v>
      </c>
      <c r="D9" s="32">
        <v>45</v>
      </c>
      <c r="E9" s="43">
        <v>30</v>
      </c>
      <c r="F9" s="43">
        <v>30</v>
      </c>
      <c r="G9" s="43">
        <v>20</v>
      </c>
      <c r="H9" s="44"/>
      <c r="J9" s="559"/>
    </row>
    <row r="10" spans="2:12" ht="25.5" x14ac:dyDescent="0.25">
      <c r="B10" s="37" t="s">
        <v>129</v>
      </c>
      <c r="C10" s="20" t="s">
        <v>130</v>
      </c>
      <c r="D10" s="21"/>
      <c r="E10" s="21"/>
      <c r="F10" s="21"/>
      <c r="G10" s="21"/>
      <c r="H10" s="39" t="s">
        <v>131</v>
      </c>
      <c r="J10" s="559"/>
    </row>
    <row r="11" spans="2:12" ht="15.75" x14ac:dyDescent="0.25">
      <c r="B11" s="562"/>
      <c r="C11" s="23" t="s">
        <v>14</v>
      </c>
      <c r="D11" s="25">
        <f>D13</f>
        <v>40</v>
      </c>
      <c r="E11" s="25">
        <f t="shared" ref="E11:G11" si="1">E13</f>
        <v>40</v>
      </c>
      <c r="F11" s="25">
        <f t="shared" si="1"/>
        <v>40</v>
      </c>
      <c r="G11" s="25">
        <f t="shared" si="1"/>
        <v>40</v>
      </c>
      <c r="H11" s="41"/>
      <c r="J11" s="396"/>
    </row>
    <row r="12" spans="2:12" ht="15.75" x14ac:dyDescent="0.25">
      <c r="B12" s="563"/>
      <c r="C12" s="42" t="s">
        <v>15</v>
      </c>
      <c r="D12" s="29"/>
      <c r="E12" s="43"/>
      <c r="F12" s="43"/>
      <c r="G12" s="43"/>
      <c r="H12" s="44"/>
      <c r="J12" s="396"/>
    </row>
    <row r="13" spans="2:12" ht="25.5" x14ac:dyDescent="0.25">
      <c r="B13" s="563"/>
      <c r="C13" s="45" t="s">
        <v>16</v>
      </c>
      <c r="D13" s="32">
        <v>40</v>
      </c>
      <c r="E13" s="32">
        <v>40</v>
      </c>
      <c r="F13" s="32">
        <v>40</v>
      </c>
      <c r="G13" s="32">
        <v>40</v>
      </c>
      <c r="H13" s="44"/>
      <c r="J13" s="558"/>
    </row>
    <row r="14" spans="2:12" ht="33" customHeight="1" x14ac:dyDescent="0.25">
      <c r="B14" s="316" t="s">
        <v>132</v>
      </c>
      <c r="C14" s="20" t="s">
        <v>133</v>
      </c>
      <c r="D14" s="21"/>
      <c r="E14" s="21"/>
      <c r="F14" s="21"/>
      <c r="G14" s="21"/>
      <c r="H14" s="39" t="s">
        <v>134</v>
      </c>
      <c r="J14" s="559"/>
    </row>
    <row r="15" spans="2:12" ht="15" customHeight="1" x14ac:dyDescent="0.25">
      <c r="B15" s="560"/>
      <c r="C15" s="23" t="s">
        <v>14</v>
      </c>
      <c r="D15" s="25">
        <f>D17</f>
        <v>12</v>
      </c>
      <c r="E15" s="25">
        <f t="shared" ref="E15:G15" si="2">E17</f>
        <v>20</v>
      </c>
      <c r="F15" s="25">
        <f t="shared" si="2"/>
        <v>30</v>
      </c>
      <c r="G15" s="25">
        <f t="shared" si="2"/>
        <v>30</v>
      </c>
      <c r="H15" s="277"/>
      <c r="J15" s="559"/>
    </row>
    <row r="16" spans="2:12" x14ac:dyDescent="0.25">
      <c r="B16" s="561"/>
      <c r="C16" s="42" t="s">
        <v>15</v>
      </c>
      <c r="D16" s="29"/>
      <c r="E16" s="55"/>
      <c r="F16" s="55"/>
      <c r="G16" s="55"/>
      <c r="H16" s="278"/>
      <c r="J16" s="559"/>
    </row>
    <row r="17" spans="2:10" ht="28.5" customHeight="1" x14ac:dyDescent="0.25">
      <c r="B17" s="561"/>
      <c r="C17" s="45" t="s">
        <v>16</v>
      </c>
      <c r="D17" s="32">
        <v>12</v>
      </c>
      <c r="E17" s="95">
        <v>20</v>
      </c>
      <c r="F17" s="95">
        <v>30</v>
      </c>
      <c r="G17" s="95">
        <v>30</v>
      </c>
      <c r="H17" s="279"/>
      <c r="J17" s="261"/>
    </row>
    <row r="18" spans="2:10" ht="25.5" x14ac:dyDescent="0.25">
      <c r="B18" s="37" t="s">
        <v>135</v>
      </c>
      <c r="C18" s="20" t="s">
        <v>136</v>
      </c>
      <c r="D18" s="21"/>
      <c r="E18" s="21"/>
      <c r="F18" s="21"/>
      <c r="G18" s="21"/>
      <c r="H18" s="39" t="s">
        <v>137</v>
      </c>
      <c r="J18" s="559"/>
    </row>
    <row r="19" spans="2:10" x14ac:dyDescent="0.25">
      <c r="B19" s="564"/>
      <c r="C19" s="102" t="s">
        <v>14</v>
      </c>
      <c r="D19" s="25">
        <f>D21</f>
        <v>30</v>
      </c>
      <c r="E19" s="25">
        <v>22</v>
      </c>
      <c r="F19" s="25">
        <f t="shared" ref="F19:G19" si="3">F21</f>
        <v>30</v>
      </c>
      <c r="G19" s="25">
        <f t="shared" si="3"/>
        <v>20</v>
      </c>
      <c r="H19" s="41"/>
      <c r="J19" s="559"/>
    </row>
    <row r="20" spans="2:10" x14ac:dyDescent="0.25">
      <c r="B20" s="564"/>
      <c r="C20" s="103" t="s">
        <v>15</v>
      </c>
      <c r="D20" s="29"/>
      <c r="E20" s="43"/>
      <c r="F20" s="43"/>
      <c r="G20" s="43"/>
      <c r="H20" s="44"/>
      <c r="J20" s="558"/>
    </row>
    <row r="21" spans="2:10" ht="25.5" x14ac:dyDescent="0.25">
      <c r="B21" s="564"/>
      <c r="C21" s="104" t="s">
        <v>16</v>
      </c>
      <c r="D21" s="32">
        <v>30</v>
      </c>
      <c r="E21" s="32">
        <v>20</v>
      </c>
      <c r="F21" s="32">
        <v>30</v>
      </c>
      <c r="G21" s="32">
        <v>20</v>
      </c>
      <c r="H21" s="44"/>
      <c r="J21" s="559"/>
    </row>
    <row r="22" spans="2:10" ht="25.5" x14ac:dyDescent="0.25">
      <c r="B22" s="327" t="s">
        <v>138</v>
      </c>
      <c r="C22" s="20" t="s">
        <v>139</v>
      </c>
      <c r="D22" s="21"/>
      <c r="E22" s="38"/>
      <c r="F22" s="38"/>
      <c r="G22" s="38"/>
      <c r="H22" s="127" t="s">
        <v>140</v>
      </c>
      <c r="J22" s="559"/>
    </row>
    <row r="23" spans="2:10" ht="15.75" x14ac:dyDescent="0.25">
      <c r="B23" s="565"/>
      <c r="C23" s="23" t="s">
        <v>14</v>
      </c>
      <c r="D23" s="25">
        <f>D25+D26</f>
        <v>59</v>
      </c>
      <c r="E23" s="25">
        <f t="shared" ref="E23:G23" si="4">E25+E26</f>
        <v>51</v>
      </c>
      <c r="F23" s="25">
        <f t="shared" si="4"/>
        <v>56</v>
      </c>
      <c r="G23" s="25">
        <f t="shared" si="4"/>
        <v>56</v>
      </c>
      <c r="H23" s="273"/>
      <c r="J23" s="396"/>
    </row>
    <row r="24" spans="2:10" x14ac:dyDescent="0.25">
      <c r="B24" s="566"/>
      <c r="C24" s="42" t="s">
        <v>15</v>
      </c>
      <c r="D24" s="66"/>
      <c r="E24" s="266"/>
      <c r="F24" s="266"/>
      <c r="G24" s="266"/>
      <c r="H24" s="274"/>
      <c r="J24" s="558"/>
    </row>
    <row r="25" spans="2:10" ht="72" customHeight="1" x14ac:dyDescent="0.25">
      <c r="B25" s="566"/>
      <c r="C25" s="45" t="s">
        <v>16</v>
      </c>
      <c r="D25" s="32">
        <v>43</v>
      </c>
      <c r="E25" s="345">
        <v>35</v>
      </c>
      <c r="F25" s="95">
        <v>40</v>
      </c>
      <c r="G25" s="95">
        <v>40</v>
      </c>
      <c r="H25" s="275"/>
      <c r="J25" s="559"/>
    </row>
    <row r="26" spans="2:10" ht="39.75" customHeight="1" x14ac:dyDescent="0.25">
      <c r="B26" s="249"/>
      <c r="C26" s="80" t="s">
        <v>36</v>
      </c>
      <c r="D26" s="111">
        <v>16</v>
      </c>
      <c r="E26" s="346">
        <v>16</v>
      </c>
      <c r="F26" s="111">
        <v>16</v>
      </c>
      <c r="G26" s="258">
        <v>16</v>
      </c>
      <c r="H26" s="276"/>
      <c r="J26" s="557"/>
    </row>
    <row r="27" spans="2:10" ht="38.25" customHeight="1" x14ac:dyDescent="0.25">
      <c r="B27" s="316" t="s">
        <v>141</v>
      </c>
      <c r="C27" s="20" t="s">
        <v>142</v>
      </c>
      <c r="D27" s="21"/>
      <c r="E27" s="38"/>
      <c r="F27" s="38"/>
      <c r="G27" s="38"/>
      <c r="H27" s="127" t="s">
        <v>143</v>
      </c>
      <c r="J27" s="557"/>
    </row>
    <row r="28" spans="2:10" x14ac:dyDescent="0.25">
      <c r="B28" s="560"/>
      <c r="C28" s="23" t="s">
        <v>14</v>
      </c>
      <c r="D28" s="25">
        <f>D30</f>
        <v>20</v>
      </c>
      <c r="E28" s="25">
        <f t="shared" ref="E28:G28" si="5">E30</f>
        <v>30</v>
      </c>
      <c r="F28" s="25">
        <f t="shared" si="5"/>
        <v>30</v>
      </c>
      <c r="G28" s="25">
        <f t="shared" si="5"/>
        <v>30</v>
      </c>
      <c r="H28" s="128"/>
      <c r="J28" s="68"/>
    </row>
    <row r="29" spans="2:10" x14ac:dyDescent="0.25">
      <c r="B29" s="561"/>
      <c r="C29" s="42" t="s">
        <v>15</v>
      </c>
      <c r="D29" s="66"/>
      <c r="E29" s="28"/>
      <c r="F29" s="28"/>
      <c r="G29" s="28"/>
      <c r="H29" s="129"/>
    </row>
    <row r="30" spans="2:10" ht="25.5" customHeight="1" x14ac:dyDescent="0.25">
      <c r="B30" s="561"/>
      <c r="C30" s="45" t="s">
        <v>16</v>
      </c>
      <c r="D30" s="32">
        <v>20</v>
      </c>
      <c r="E30" s="32">
        <v>30</v>
      </c>
      <c r="F30" s="32">
        <v>30</v>
      </c>
      <c r="G30" s="32">
        <v>30</v>
      </c>
      <c r="H30" s="129"/>
    </row>
    <row r="31" spans="2:10" ht="25.5" x14ac:dyDescent="0.25">
      <c r="B31" s="316" t="s">
        <v>144</v>
      </c>
      <c r="C31" s="20" t="s">
        <v>145</v>
      </c>
      <c r="D31" s="21"/>
      <c r="E31" s="38"/>
      <c r="F31" s="38"/>
      <c r="G31" s="38"/>
      <c r="H31" s="265"/>
    </row>
    <row r="32" spans="2:10" x14ac:dyDescent="0.25">
      <c r="B32" s="560"/>
      <c r="C32" s="23" t="s">
        <v>14</v>
      </c>
      <c r="D32" s="25">
        <f>D34</f>
        <v>8</v>
      </c>
      <c r="E32" s="25">
        <f>E34</f>
        <v>5</v>
      </c>
      <c r="F32" s="25">
        <f t="shared" ref="F32:G32" si="6">F34</f>
        <v>10</v>
      </c>
      <c r="G32" s="25">
        <f t="shared" si="6"/>
        <v>10</v>
      </c>
      <c r="H32" s="355"/>
    </row>
    <row r="33" spans="2:8" x14ac:dyDescent="0.25">
      <c r="B33" s="561"/>
      <c r="C33" s="42" t="s">
        <v>15</v>
      </c>
      <c r="D33" s="66"/>
      <c r="E33" s="28"/>
      <c r="F33" s="28"/>
      <c r="G33" s="28"/>
      <c r="H33" s="356"/>
    </row>
    <row r="34" spans="2:8" ht="25.5" x14ac:dyDescent="0.25">
      <c r="B34" s="561"/>
      <c r="C34" s="45" t="s">
        <v>16</v>
      </c>
      <c r="D34" s="32">
        <v>8</v>
      </c>
      <c r="E34" s="28">
        <v>5</v>
      </c>
      <c r="F34" s="28">
        <v>10</v>
      </c>
      <c r="G34" s="28">
        <v>10</v>
      </c>
      <c r="H34" s="356"/>
    </row>
    <row r="35" spans="2:8" ht="25.5" customHeight="1" x14ac:dyDescent="0.25">
      <c r="B35" s="37" t="s">
        <v>146</v>
      </c>
      <c r="C35" s="20" t="s">
        <v>147</v>
      </c>
      <c r="D35" s="21"/>
      <c r="E35" s="38"/>
      <c r="F35" s="38"/>
      <c r="G35" s="38"/>
      <c r="H35" s="127"/>
    </row>
    <row r="36" spans="2:8" x14ac:dyDescent="0.25">
      <c r="B36" s="567"/>
      <c r="C36" s="23" t="s">
        <v>14</v>
      </c>
      <c r="D36" s="25">
        <f>D38</f>
        <v>60</v>
      </c>
      <c r="E36" s="25">
        <f t="shared" ref="E36:G36" si="7">E38</f>
        <v>60</v>
      </c>
      <c r="F36" s="25">
        <f t="shared" si="7"/>
        <v>60</v>
      </c>
      <c r="G36" s="25">
        <f t="shared" si="7"/>
        <v>60</v>
      </c>
      <c r="H36" s="128"/>
    </row>
    <row r="37" spans="2:8" x14ac:dyDescent="0.25">
      <c r="B37" s="568"/>
      <c r="C37" s="42" t="s">
        <v>15</v>
      </c>
      <c r="D37" s="66"/>
      <c r="E37" s="28"/>
      <c r="F37" s="28"/>
      <c r="G37" s="28"/>
      <c r="H37" s="129"/>
    </row>
    <row r="38" spans="2:8" ht="25.5" x14ac:dyDescent="0.25">
      <c r="B38" s="568"/>
      <c r="C38" s="45" t="s">
        <v>16</v>
      </c>
      <c r="D38" s="32">
        <v>60</v>
      </c>
      <c r="E38" s="32">
        <v>60</v>
      </c>
      <c r="F38" s="32">
        <v>60</v>
      </c>
      <c r="G38" s="32">
        <v>60</v>
      </c>
      <c r="H38" s="129"/>
    </row>
    <row r="39" spans="2:8" ht="25.5" customHeight="1" x14ac:dyDescent="0.25">
      <c r="B39" s="316" t="s">
        <v>148</v>
      </c>
      <c r="C39" s="20" t="s">
        <v>149</v>
      </c>
      <c r="D39" s="21"/>
      <c r="E39" s="38"/>
      <c r="F39" s="38"/>
      <c r="G39" s="38"/>
      <c r="H39" s="127" t="s">
        <v>150</v>
      </c>
    </row>
    <row r="40" spans="2:8" x14ac:dyDescent="0.25">
      <c r="B40" s="560"/>
      <c r="C40" s="23" t="s">
        <v>14</v>
      </c>
      <c r="D40" s="25">
        <f>D42</f>
        <v>10</v>
      </c>
      <c r="E40" s="25">
        <f t="shared" ref="E40:G40" si="8">E42</f>
        <v>9</v>
      </c>
      <c r="F40" s="25">
        <f t="shared" si="8"/>
        <v>0</v>
      </c>
      <c r="G40" s="25">
        <f t="shared" si="8"/>
        <v>0</v>
      </c>
      <c r="H40" s="128"/>
    </row>
    <row r="41" spans="2:8" x14ac:dyDescent="0.25">
      <c r="B41" s="561"/>
      <c r="C41" s="42" t="s">
        <v>15</v>
      </c>
      <c r="D41" s="66"/>
      <c r="E41" s="290"/>
      <c r="F41" s="28"/>
      <c r="G41" s="28"/>
      <c r="H41" s="129"/>
    </row>
    <row r="42" spans="2:8" ht="25.5" x14ac:dyDescent="0.25">
      <c r="B42" s="561"/>
      <c r="C42" s="45" t="s">
        <v>16</v>
      </c>
      <c r="D42" s="32">
        <v>10</v>
      </c>
      <c r="E42" s="241">
        <v>9</v>
      </c>
      <c r="F42" s="28">
        <v>0</v>
      </c>
      <c r="G42" s="28">
        <v>0</v>
      </c>
      <c r="H42" s="129"/>
    </row>
    <row r="43" spans="2:8" ht="25.5" customHeight="1" x14ac:dyDescent="0.25">
      <c r="B43" s="316" t="s">
        <v>151</v>
      </c>
      <c r="C43" s="20" t="s">
        <v>152</v>
      </c>
      <c r="D43" s="21"/>
      <c r="E43" s="99"/>
      <c r="F43" s="38"/>
      <c r="G43" s="38"/>
      <c r="H43" s="127" t="s">
        <v>153</v>
      </c>
    </row>
    <row r="44" spans="2:8" x14ac:dyDescent="0.25">
      <c r="B44" s="397"/>
      <c r="C44" s="23" t="s">
        <v>14</v>
      </c>
      <c r="D44" s="25">
        <f>D46+D47</f>
        <v>102</v>
      </c>
      <c r="E44" s="165">
        <f t="shared" ref="E44:G44" si="9">E46+E47</f>
        <v>102</v>
      </c>
      <c r="F44" s="25">
        <f t="shared" si="9"/>
        <v>65.42</v>
      </c>
      <c r="G44" s="25">
        <f t="shared" si="9"/>
        <v>0</v>
      </c>
      <c r="H44" s="11"/>
    </row>
    <row r="45" spans="2:8" x14ac:dyDescent="0.25">
      <c r="B45" s="326"/>
      <c r="C45" s="27" t="s">
        <v>15</v>
      </c>
      <c r="D45" s="29"/>
      <c r="E45" s="199"/>
      <c r="F45" s="29"/>
      <c r="G45" s="29"/>
      <c r="H45" s="30"/>
    </row>
    <row r="46" spans="2:8" ht="25.5" x14ac:dyDescent="0.25">
      <c r="B46" s="569"/>
      <c r="C46" s="31" t="s">
        <v>16</v>
      </c>
      <c r="D46" s="32">
        <v>15</v>
      </c>
      <c r="E46" s="32">
        <v>15</v>
      </c>
      <c r="F46" s="32">
        <v>11.02</v>
      </c>
      <c r="G46" s="32">
        <v>0</v>
      </c>
      <c r="H46" s="33"/>
    </row>
    <row r="47" spans="2:8" ht="25.5" x14ac:dyDescent="0.25">
      <c r="B47" s="570"/>
      <c r="C47" s="46" t="s">
        <v>24</v>
      </c>
      <c r="D47" s="47">
        <v>87</v>
      </c>
      <c r="E47" s="472">
        <v>87</v>
      </c>
      <c r="F47" s="47">
        <v>54.4</v>
      </c>
      <c r="G47" s="47">
        <v>0</v>
      </c>
      <c r="H47" s="131"/>
    </row>
    <row r="48" spans="2:8" x14ac:dyDescent="0.25">
      <c r="B48" s="107"/>
      <c r="C48" s="132" t="s">
        <v>15</v>
      </c>
      <c r="D48" s="109"/>
      <c r="E48" s="109"/>
      <c r="F48" s="109"/>
      <c r="G48" s="109"/>
      <c r="H48" s="110"/>
    </row>
    <row r="49" spans="2:8" ht="25.5" x14ac:dyDescent="0.25">
      <c r="B49" s="107"/>
      <c r="C49" s="132" t="s">
        <v>16</v>
      </c>
      <c r="D49" s="111"/>
      <c r="E49" s="111"/>
      <c r="F49" s="111"/>
      <c r="G49" s="111"/>
      <c r="H49" s="110"/>
    </row>
    <row r="50" spans="2:8" ht="25.5" x14ac:dyDescent="0.25">
      <c r="B50" s="133"/>
      <c r="C50" s="134" t="s">
        <v>115</v>
      </c>
      <c r="D50" s="114">
        <f t="shared" ref="D50:G50" si="10">D7+D11+D15+D19+D23+D28+D32+D36+D40+D44</f>
        <v>386</v>
      </c>
      <c r="E50" s="114">
        <f t="shared" si="10"/>
        <v>369</v>
      </c>
      <c r="F50" s="114">
        <f t="shared" si="10"/>
        <v>351.42</v>
      </c>
      <c r="G50" s="114">
        <f t="shared" si="10"/>
        <v>266</v>
      </c>
      <c r="H50" s="389"/>
    </row>
    <row r="51" spans="2:8" x14ac:dyDescent="0.25">
      <c r="B51" s="135"/>
      <c r="C51" s="136" t="s">
        <v>116</v>
      </c>
      <c r="D51" s="117">
        <v>0</v>
      </c>
      <c r="E51" s="117">
        <v>0</v>
      </c>
      <c r="F51" s="117">
        <v>0</v>
      </c>
      <c r="G51" s="117">
        <v>0</v>
      </c>
      <c r="H51" s="110"/>
    </row>
    <row r="52" spans="2:8" ht="25.5" x14ac:dyDescent="0.25">
      <c r="B52" s="135"/>
      <c r="C52" s="136" t="s">
        <v>117</v>
      </c>
      <c r="D52" s="137" t="s">
        <v>154</v>
      </c>
      <c r="E52" s="137"/>
      <c r="F52" s="137"/>
      <c r="G52" s="137"/>
      <c r="H52" s="110"/>
    </row>
    <row r="57" spans="2:8" ht="25.5" hidden="1" x14ac:dyDescent="0.25">
      <c r="C57" s="31" t="s">
        <v>16</v>
      </c>
      <c r="D57" s="28">
        <f>D46+D42+D38+D34+D30+D25+D21+D17+D13+D9</f>
        <v>283</v>
      </c>
      <c r="E57" s="28">
        <f t="shared" ref="E57:G57" si="11">E46+E42+E38+E34+E30+E25+E21+E17+E13+E9</f>
        <v>264</v>
      </c>
      <c r="F57" s="28">
        <f t="shared" si="11"/>
        <v>281.02</v>
      </c>
      <c r="G57" s="28">
        <f t="shared" si="11"/>
        <v>250</v>
      </c>
    </row>
    <row r="58" spans="2:8" ht="25.5" hidden="1" x14ac:dyDescent="0.25">
      <c r="C58" s="46" t="s">
        <v>24</v>
      </c>
      <c r="D58" s="28">
        <f>D47</f>
        <v>87</v>
      </c>
      <c r="E58" s="28">
        <f t="shared" ref="E58:G58" si="12">E47</f>
        <v>87</v>
      </c>
      <c r="F58" s="28">
        <f t="shared" si="12"/>
        <v>54.4</v>
      </c>
      <c r="G58" s="28">
        <f t="shared" si="12"/>
        <v>0</v>
      </c>
    </row>
    <row r="59" spans="2:8" hidden="1" x14ac:dyDescent="0.25">
      <c r="C59" s="80" t="s">
        <v>36</v>
      </c>
      <c r="D59" s="28">
        <v>16</v>
      </c>
      <c r="E59" s="28">
        <v>16</v>
      </c>
      <c r="F59" s="28">
        <v>16</v>
      </c>
      <c r="G59" s="28">
        <v>16</v>
      </c>
    </row>
    <row r="60" spans="2:8" hidden="1" x14ac:dyDescent="0.25">
      <c r="C60" s="92" t="s">
        <v>71</v>
      </c>
      <c r="D60" s="28">
        <v>0</v>
      </c>
      <c r="E60" s="28">
        <v>0</v>
      </c>
      <c r="F60" s="28">
        <v>0</v>
      </c>
      <c r="G60" s="28">
        <v>0</v>
      </c>
    </row>
    <row r="61" spans="2:8" hidden="1" x14ac:dyDescent="0.25">
      <c r="C61" s="120" t="s">
        <v>119</v>
      </c>
      <c r="D61" s="28">
        <v>0</v>
      </c>
      <c r="E61" s="28">
        <v>0</v>
      </c>
      <c r="F61" s="28">
        <v>0</v>
      </c>
      <c r="G61" s="28">
        <v>0</v>
      </c>
    </row>
  </sheetData>
  <sheetProtection algorithmName="SHA-512" hashValue="sgdhJW9zSIRyrYkW1rSPdSSUQkQEb2REYRcsYPqP0dWcwhVA+74nCVBs535KyZB6XhwAKN1GAeRrbuO+7EnB5g==" saltValue="I0JMrlfpCAB55g4kBOVCRQ==" spinCount="100000" sheet="1" objects="1" scenarios="1"/>
  <mergeCells count="18">
    <mergeCell ref="B28:B30"/>
    <mergeCell ref="B32:B34"/>
    <mergeCell ref="B36:B38"/>
    <mergeCell ref="B40:B42"/>
    <mergeCell ref="B46:B47"/>
    <mergeCell ref="J26:J27"/>
    <mergeCell ref="B2:H2"/>
    <mergeCell ref="J6:J7"/>
    <mergeCell ref="B7:B9"/>
    <mergeCell ref="J8:J10"/>
    <mergeCell ref="B11:B13"/>
    <mergeCell ref="J13:J16"/>
    <mergeCell ref="B15:B17"/>
    <mergeCell ref="J18:J19"/>
    <mergeCell ref="B19:B21"/>
    <mergeCell ref="J20:J22"/>
    <mergeCell ref="B23:B25"/>
    <mergeCell ref="J24:J25"/>
  </mergeCells>
  <pageMargins left="0.25" right="0.25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C2F2-BC7B-4945-81A2-0A290C0C38A3}">
  <dimension ref="B2:O50"/>
  <sheetViews>
    <sheetView showGridLines="0" workbookViewId="0">
      <selection sqref="A1:XFD1048576"/>
    </sheetView>
  </sheetViews>
  <sheetFormatPr defaultColWidth="9.140625" defaultRowHeight="12.75" x14ac:dyDescent="0.25"/>
  <cols>
    <col min="1" max="1" width="2.5703125" style="2" customWidth="1"/>
    <col min="2" max="2" width="19.28515625" style="121" customWidth="1"/>
    <col min="3" max="3" width="49.28515625" style="121" customWidth="1"/>
    <col min="4" max="4" width="14.7109375" style="122" hidden="1" customWidth="1"/>
    <col min="5" max="7" width="14.7109375" style="122" customWidth="1"/>
    <col min="8" max="8" width="14.7109375" style="1" customWidth="1"/>
    <col min="9" max="10" width="15" style="1" hidden="1" customWidth="1"/>
    <col min="11" max="11" width="40.140625" style="2" customWidth="1"/>
    <col min="12" max="12" width="13" style="2" customWidth="1"/>
    <col min="13" max="13" width="12" style="2" customWidth="1"/>
    <col min="14" max="16384" width="9.140625" style="2"/>
  </cols>
  <sheetData>
    <row r="2" spans="2:15" ht="15.75" x14ac:dyDescent="0.25">
      <c r="B2" s="538" t="s">
        <v>155</v>
      </c>
      <c r="C2" s="538"/>
      <c r="D2" s="538"/>
      <c r="E2" s="538"/>
      <c r="F2" s="538"/>
      <c r="G2" s="538"/>
      <c r="H2" s="538"/>
    </row>
    <row r="3" spans="2:15" ht="51" x14ac:dyDescent="0.25">
      <c r="B3" s="3" t="s">
        <v>1</v>
      </c>
      <c r="C3" s="4" t="s">
        <v>2</v>
      </c>
      <c r="D3" s="267" t="s">
        <v>3</v>
      </c>
      <c r="E3" s="353" t="s">
        <v>4</v>
      </c>
      <c r="F3" s="353" t="s">
        <v>5</v>
      </c>
      <c r="G3" s="353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5" x14ac:dyDescent="0.25">
      <c r="B4" s="9">
        <v>1</v>
      </c>
      <c r="C4" s="9">
        <v>2</v>
      </c>
      <c r="D4" s="354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15" ht="25.5" x14ac:dyDescent="0.25">
      <c r="B5" s="123" t="s">
        <v>156</v>
      </c>
      <c r="C5" s="123" t="s">
        <v>157</v>
      </c>
      <c r="D5" s="124"/>
      <c r="E5" s="125"/>
      <c r="F5" s="125"/>
      <c r="G5" s="125"/>
      <c r="H5" s="126"/>
      <c r="L5" s="18"/>
      <c r="M5" s="18"/>
    </row>
    <row r="6" spans="2:15" ht="25.5" x14ac:dyDescent="0.25">
      <c r="B6" s="37" t="s">
        <v>158</v>
      </c>
      <c r="C6" s="20" t="s">
        <v>159</v>
      </c>
      <c r="D6" s="38"/>
      <c r="E6" s="21"/>
      <c r="F6" s="22"/>
      <c r="G6" s="22"/>
      <c r="H6" s="39" t="s">
        <v>160</v>
      </c>
      <c r="J6" s="558"/>
    </row>
    <row r="7" spans="2:15" x14ac:dyDescent="0.25">
      <c r="B7" s="562"/>
      <c r="C7" s="23" t="s">
        <v>14</v>
      </c>
      <c r="D7" s="54">
        <f>D9</f>
        <v>21</v>
      </c>
      <c r="E7" s="54">
        <f t="shared" ref="E7:F7" si="0">E9</f>
        <v>21</v>
      </c>
      <c r="F7" s="54">
        <f t="shared" si="0"/>
        <v>21</v>
      </c>
      <c r="G7" s="54" t="s">
        <v>161</v>
      </c>
      <c r="H7" s="41"/>
      <c r="J7" s="559"/>
    </row>
    <row r="8" spans="2:15" ht="15.75" x14ac:dyDescent="0.25">
      <c r="B8" s="563"/>
      <c r="C8" s="42" t="s">
        <v>15</v>
      </c>
      <c r="D8" s="29"/>
      <c r="E8" s="55"/>
      <c r="F8" s="55"/>
      <c r="G8" s="55"/>
      <c r="H8" s="44"/>
      <c r="J8" s="402"/>
      <c r="K8" s="403"/>
      <c r="L8" s="405"/>
      <c r="M8" s="404"/>
      <c r="N8" s="404"/>
      <c r="O8" s="141"/>
    </row>
    <row r="9" spans="2:15" ht="25.5" x14ac:dyDescent="0.25">
      <c r="B9" s="563"/>
      <c r="C9" s="45" t="s">
        <v>16</v>
      </c>
      <c r="D9" s="32">
        <v>21</v>
      </c>
      <c r="E9" s="32">
        <v>21</v>
      </c>
      <c r="F9" s="32">
        <v>21</v>
      </c>
      <c r="G9" s="32">
        <v>21</v>
      </c>
      <c r="H9" s="44"/>
      <c r="J9" s="572"/>
      <c r="K9" s="574"/>
      <c r="L9" s="405"/>
      <c r="M9" s="404"/>
      <c r="N9" s="576"/>
      <c r="O9" s="575"/>
    </row>
    <row r="10" spans="2:15" ht="25.5" x14ac:dyDescent="0.25">
      <c r="B10" s="37" t="s">
        <v>162</v>
      </c>
      <c r="C10" s="20" t="s">
        <v>163</v>
      </c>
      <c r="D10" s="21"/>
      <c r="E10" s="22"/>
      <c r="F10" s="22"/>
      <c r="G10" s="22"/>
      <c r="H10" s="39" t="s">
        <v>164</v>
      </c>
      <c r="J10" s="559"/>
      <c r="K10" s="559"/>
      <c r="L10" s="142"/>
      <c r="M10" s="262"/>
      <c r="N10" s="577"/>
      <c r="O10" s="575"/>
    </row>
    <row r="11" spans="2:15" ht="15.75" x14ac:dyDescent="0.25">
      <c r="B11" s="562"/>
      <c r="C11" s="23" t="s">
        <v>14</v>
      </c>
      <c r="D11" s="54">
        <f>D13</f>
        <v>5</v>
      </c>
      <c r="E11" s="54">
        <f t="shared" ref="E11:F11" si="1">E13</f>
        <v>5</v>
      </c>
      <c r="F11" s="54">
        <f t="shared" si="1"/>
        <v>5</v>
      </c>
      <c r="G11" s="54" t="s">
        <v>165</v>
      </c>
      <c r="H11" s="41"/>
      <c r="J11" s="402"/>
      <c r="K11" s="403"/>
      <c r="L11" s="405"/>
      <c r="M11" s="404"/>
      <c r="N11" s="404"/>
      <c r="O11" s="404"/>
    </row>
    <row r="12" spans="2:15" ht="15.75" x14ac:dyDescent="0.25">
      <c r="B12" s="563"/>
      <c r="C12" s="42" t="s">
        <v>15</v>
      </c>
      <c r="D12" s="29"/>
      <c r="E12" s="55"/>
      <c r="F12" s="55"/>
      <c r="G12" s="55"/>
      <c r="H12" s="44"/>
      <c r="J12" s="572"/>
      <c r="K12" s="574"/>
      <c r="L12" s="405"/>
      <c r="M12" s="404"/>
      <c r="N12" s="404"/>
      <c r="O12" s="143"/>
    </row>
    <row r="13" spans="2:15" ht="25.5" x14ac:dyDescent="0.25">
      <c r="B13" s="563"/>
      <c r="C13" s="45" t="s">
        <v>16</v>
      </c>
      <c r="D13" s="32">
        <v>5</v>
      </c>
      <c r="E13" s="32">
        <v>5</v>
      </c>
      <c r="F13" s="32">
        <v>5</v>
      </c>
      <c r="G13" s="32" t="s">
        <v>165</v>
      </c>
      <c r="H13" s="44"/>
      <c r="J13" s="559"/>
      <c r="K13" s="559"/>
      <c r="L13" s="405"/>
      <c r="M13" s="404"/>
      <c r="N13" s="404"/>
      <c r="O13" s="141"/>
    </row>
    <row r="14" spans="2:15" ht="25.5" x14ac:dyDescent="0.25">
      <c r="B14" s="37" t="s">
        <v>166</v>
      </c>
      <c r="C14" s="20" t="s">
        <v>167</v>
      </c>
      <c r="D14" s="21"/>
      <c r="E14" s="22"/>
      <c r="F14" s="22"/>
      <c r="G14" s="22"/>
      <c r="H14" s="39"/>
      <c r="J14" s="559"/>
      <c r="K14" s="559"/>
      <c r="L14" s="405"/>
      <c r="M14" s="404"/>
      <c r="N14" s="404"/>
      <c r="O14" s="143"/>
    </row>
    <row r="15" spans="2:15" ht="15.75" x14ac:dyDescent="0.25">
      <c r="B15" s="562"/>
      <c r="C15" s="23" t="s">
        <v>14</v>
      </c>
      <c r="D15" s="54" t="s">
        <v>168</v>
      </c>
      <c r="E15" s="54">
        <f t="shared" ref="E15:F15" si="2">E17</f>
        <v>7.2</v>
      </c>
      <c r="F15" s="54">
        <f t="shared" si="2"/>
        <v>7.2</v>
      </c>
      <c r="G15" s="54" t="s">
        <v>168</v>
      </c>
      <c r="H15" s="41"/>
      <c r="J15" s="559"/>
      <c r="K15" s="559"/>
      <c r="L15" s="405"/>
      <c r="M15" s="404"/>
      <c r="N15" s="404"/>
      <c r="O15" s="141"/>
    </row>
    <row r="16" spans="2:15" ht="15.75" x14ac:dyDescent="0.25">
      <c r="B16" s="563"/>
      <c r="C16" s="42" t="s">
        <v>15</v>
      </c>
      <c r="D16" s="29"/>
      <c r="E16" s="55"/>
      <c r="F16" s="55"/>
      <c r="G16" s="55"/>
      <c r="H16" s="44"/>
      <c r="J16" s="402"/>
      <c r="K16" s="403"/>
      <c r="L16" s="405"/>
      <c r="M16" s="404"/>
      <c r="N16" s="404"/>
      <c r="O16" s="141"/>
    </row>
    <row r="17" spans="2:15" ht="25.5" x14ac:dyDescent="0.25">
      <c r="B17" s="563"/>
      <c r="C17" s="45" t="s">
        <v>16</v>
      </c>
      <c r="D17" s="29" t="s">
        <v>168</v>
      </c>
      <c r="E17" s="29">
        <v>7.2</v>
      </c>
      <c r="F17" s="29">
        <v>7.2</v>
      </c>
      <c r="G17" s="29" t="s">
        <v>168</v>
      </c>
      <c r="H17" s="44"/>
      <c r="J17" s="402"/>
      <c r="K17" s="403"/>
      <c r="L17" s="405"/>
      <c r="M17" s="404"/>
      <c r="N17" s="404"/>
      <c r="O17" s="141"/>
    </row>
    <row r="18" spans="2:15" ht="25.5" x14ac:dyDescent="0.25">
      <c r="B18" s="37" t="s">
        <v>169</v>
      </c>
      <c r="C18" s="20" t="s">
        <v>170</v>
      </c>
      <c r="D18" s="21"/>
      <c r="E18" s="22"/>
      <c r="F18" s="22"/>
      <c r="G18" s="22"/>
      <c r="H18" s="39" t="s">
        <v>171</v>
      </c>
      <c r="J18" s="261"/>
      <c r="K18" s="261"/>
      <c r="L18" s="405"/>
      <c r="M18" s="404"/>
      <c r="N18" s="404"/>
      <c r="O18" s="404"/>
    </row>
    <row r="19" spans="2:15" ht="15.75" x14ac:dyDescent="0.25">
      <c r="B19" s="571"/>
      <c r="C19" s="23" t="s">
        <v>14</v>
      </c>
      <c r="D19" s="54">
        <f>D21+D22</f>
        <v>336.1</v>
      </c>
      <c r="E19" s="54">
        <f t="shared" ref="E19:G19" si="3">E21+E22</f>
        <v>266.77999999999997</v>
      </c>
      <c r="F19" s="54">
        <f t="shared" si="3"/>
        <v>308</v>
      </c>
      <c r="G19" s="54">
        <f t="shared" si="3"/>
        <v>318</v>
      </c>
      <c r="H19" s="41"/>
      <c r="J19" s="572"/>
      <c r="K19" s="573"/>
      <c r="L19" s="405"/>
      <c r="M19" s="404"/>
      <c r="N19" s="404"/>
      <c r="O19" s="143"/>
    </row>
    <row r="20" spans="2:15" ht="15.75" x14ac:dyDescent="0.25">
      <c r="B20" s="571"/>
      <c r="C20" s="42" t="s">
        <v>15</v>
      </c>
      <c r="D20" s="29"/>
      <c r="E20" s="55"/>
      <c r="F20" s="55"/>
      <c r="G20" s="55"/>
      <c r="H20" s="44"/>
      <c r="J20" s="559"/>
      <c r="K20" s="559"/>
      <c r="L20" s="405"/>
      <c r="M20" s="404"/>
      <c r="N20" s="404"/>
      <c r="O20" s="143"/>
    </row>
    <row r="21" spans="2:15" ht="25.5" x14ac:dyDescent="0.25">
      <c r="B21" s="571"/>
      <c r="C21" s="45" t="s">
        <v>16</v>
      </c>
      <c r="D21" s="29">
        <v>90</v>
      </c>
      <c r="E21" s="43">
        <v>20</v>
      </c>
      <c r="F21" s="377">
        <v>60</v>
      </c>
      <c r="G21" s="43">
        <v>70</v>
      </c>
      <c r="H21" s="44"/>
      <c r="J21" s="261"/>
      <c r="K21" s="261"/>
      <c r="L21" s="405"/>
      <c r="M21" s="404"/>
      <c r="N21" s="404"/>
      <c r="O21" s="143"/>
    </row>
    <row r="22" spans="2:15" ht="15.75" x14ac:dyDescent="0.25">
      <c r="B22" s="571"/>
      <c r="C22" s="144" t="s">
        <v>36</v>
      </c>
      <c r="D22" s="111">
        <v>246.1</v>
      </c>
      <c r="E22" s="376">
        <v>246.78</v>
      </c>
      <c r="F22" s="117">
        <v>248</v>
      </c>
      <c r="G22" s="117">
        <v>248</v>
      </c>
      <c r="H22" s="44"/>
      <c r="J22" s="402"/>
      <c r="K22" s="403"/>
      <c r="L22" s="405"/>
      <c r="M22" s="404"/>
      <c r="N22" s="404"/>
      <c r="O22" s="404"/>
    </row>
    <row r="23" spans="2:15" ht="25.5" x14ac:dyDescent="0.25">
      <c r="B23" s="37" t="s">
        <v>172</v>
      </c>
      <c r="C23" s="20" t="s">
        <v>173</v>
      </c>
      <c r="D23" s="21"/>
      <c r="E23" s="38"/>
      <c r="F23" s="38"/>
      <c r="G23" s="38"/>
      <c r="H23" s="127" t="s">
        <v>174</v>
      </c>
      <c r="J23" s="402"/>
      <c r="K23" s="403"/>
      <c r="L23" s="405"/>
      <c r="M23" s="404"/>
      <c r="N23" s="404"/>
      <c r="O23" s="141"/>
    </row>
    <row r="24" spans="2:15" ht="15.75" x14ac:dyDescent="0.25">
      <c r="B24" s="562"/>
      <c r="C24" s="23" t="s">
        <v>14</v>
      </c>
      <c r="D24" s="54">
        <f>D26</f>
        <v>20</v>
      </c>
      <c r="E24" s="54">
        <f t="shared" ref="E24:G24" si="4">E26</f>
        <v>100</v>
      </c>
      <c r="F24" s="54">
        <f t="shared" si="4"/>
        <v>30</v>
      </c>
      <c r="G24" s="54">
        <f t="shared" si="4"/>
        <v>45</v>
      </c>
      <c r="H24" s="11"/>
      <c r="J24" s="396"/>
    </row>
    <row r="25" spans="2:15" x14ac:dyDescent="0.25">
      <c r="B25" s="563"/>
      <c r="C25" s="42" t="s">
        <v>15</v>
      </c>
      <c r="D25" s="66"/>
      <c r="E25" s="28"/>
      <c r="F25" s="28"/>
      <c r="G25" s="28"/>
      <c r="H25" s="61"/>
      <c r="J25" s="558"/>
    </row>
    <row r="26" spans="2:15" ht="28.5" customHeight="1" x14ac:dyDescent="0.25">
      <c r="B26" s="563"/>
      <c r="C26" s="45" t="s">
        <v>16</v>
      </c>
      <c r="D26" s="32">
        <v>20</v>
      </c>
      <c r="E26" s="28">
        <v>100</v>
      </c>
      <c r="F26" s="28">
        <v>30</v>
      </c>
      <c r="G26" s="28">
        <v>45</v>
      </c>
      <c r="H26" s="61"/>
      <c r="J26" s="559"/>
    </row>
    <row r="27" spans="2:15" ht="25.5" x14ac:dyDescent="0.25">
      <c r="B27" s="97" t="s">
        <v>175</v>
      </c>
      <c r="C27" s="145" t="s">
        <v>176</v>
      </c>
      <c r="D27" s="21"/>
      <c r="E27" s="38"/>
      <c r="F27" s="38"/>
      <c r="G27" s="38"/>
      <c r="H27" s="63"/>
      <c r="J27" s="395"/>
    </row>
    <row r="28" spans="2:15" ht="15.75" x14ac:dyDescent="0.25">
      <c r="B28" s="578"/>
      <c r="C28" s="23" t="s">
        <v>14</v>
      </c>
      <c r="D28" s="54">
        <f>D30</f>
        <v>244.8</v>
      </c>
      <c r="E28" s="54">
        <f t="shared" ref="E28:F28" si="5">E30</f>
        <v>245.1</v>
      </c>
      <c r="F28" s="54">
        <f t="shared" si="5"/>
        <v>244.8</v>
      </c>
      <c r="G28" s="54">
        <v>250</v>
      </c>
      <c r="H28" s="11"/>
      <c r="J28" s="395"/>
    </row>
    <row r="29" spans="2:15" ht="15.75" x14ac:dyDescent="0.25">
      <c r="B29" s="579"/>
      <c r="C29" s="42" t="s">
        <v>15</v>
      </c>
      <c r="D29" s="66"/>
      <c r="E29" s="86"/>
      <c r="F29" s="86"/>
      <c r="G29" s="86"/>
      <c r="H29" s="67"/>
      <c r="J29" s="395"/>
    </row>
    <row r="30" spans="2:15" ht="15.75" x14ac:dyDescent="0.25">
      <c r="B30" s="580"/>
      <c r="C30" s="144" t="s">
        <v>36</v>
      </c>
      <c r="D30" s="117">
        <v>244.8</v>
      </c>
      <c r="E30" s="376">
        <v>245.1</v>
      </c>
      <c r="F30" s="117">
        <v>244.8</v>
      </c>
      <c r="G30" s="117">
        <v>250</v>
      </c>
      <c r="H30" s="146"/>
      <c r="J30" s="395"/>
    </row>
    <row r="31" spans="2:15" ht="25.5" x14ac:dyDescent="0.25">
      <c r="B31" s="37" t="s">
        <v>177</v>
      </c>
      <c r="C31" s="20" t="s">
        <v>178</v>
      </c>
      <c r="D31" s="21"/>
      <c r="E31" s="21"/>
      <c r="F31" s="21"/>
      <c r="G31" s="21"/>
      <c r="H31" s="63"/>
      <c r="J31" s="395"/>
    </row>
    <row r="32" spans="2:15" x14ac:dyDescent="0.25">
      <c r="B32" s="562"/>
      <c r="C32" s="23" t="s">
        <v>14</v>
      </c>
      <c r="D32" s="54">
        <f>D34</f>
        <v>10</v>
      </c>
      <c r="E32" s="54">
        <f t="shared" ref="E32:F32" si="6">E34</f>
        <v>10</v>
      </c>
      <c r="F32" s="54">
        <f t="shared" si="6"/>
        <v>10</v>
      </c>
      <c r="G32" s="54">
        <v>10</v>
      </c>
      <c r="H32" s="11"/>
      <c r="J32" s="68"/>
    </row>
    <row r="33" spans="2:11" x14ac:dyDescent="0.25">
      <c r="B33" s="563"/>
      <c r="C33" s="42" t="s">
        <v>15</v>
      </c>
      <c r="D33" s="66"/>
      <c r="E33" s="28"/>
      <c r="F33" s="28"/>
      <c r="G33" s="28"/>
      <c r="H33" s="61"/>
    </row>
    <row r="34" spans="2:11" ht="37.5" customHeight="1" x14ac:dyDescent="0.25">
      <c r="B34" s="563"/>
      <c r="C34" s="45" t="s">
        <v>16</v>
      </c>
      <c r="D34" s="32">
        <v>10</v>
      </c>
      <c r="E34" s="32">
        <v>10</v>
      </c>
      <c r="F34" s="32">
        <v>10</v>
      </c>
      <c r="G34" s="32">
        <v>10</v>
      </c>
      <c r="H34" s="61"/>
    </row>
    <row r="35" spans="2:11" ht="25.5" x14ac:dyDescent="0.25">
      <c r="B35" s="37" t="s">
        <v>179</v>
      </c>
      <c r="C35" s="20" t="s">
        <v>180</v>
      </c>
      <c r="D35" s="21"/>
      <c r="E35" s="38"/>
      <c r="F35" s="38"/>
      <c r="G35" s="38"/>
      <c r="H35" s="63"/>
    </row>
    <row r="36" spans="2:11" x14ac:dyDescent="0.25">
      <c r="B36" s="581"/>
      <c r="C36" s="23" t="s">
        <v>14</v>
      </c>
      <c r="D36" s="54">
        <f>D38</f>
        <v>3.5</v>
      </c>
      <c r="E36" s="382">
        <v>5</v>
      </c>
      <c r="F36" s="54">
        <f t="shared" ref="F36" si="7">F38</f>
        <v>10</v>
      </c>
      <c r="G36" s="54">
        <v>10</v>
      </c>
      <c r="H36" s="11"/>
    </row>
    <row r="37" spans="2:11" x14ac:dyDescent="0.25">
      <c r="B37" s="581"/>
      <c r="C37" s="42" t="s">
        <v>15</v>
      </c>
      <c r="D37" s="66"/>
      <c r="E37" s="28"/>
      <c r="F37" s="28"/>
      <c r="G37" s="28"/>
      <c r="H37" s="61"/>
    </row>
    <row r="38" spans="2:11" ht="25.5" customHeight="1" x14ac:dyDescent="0.25">
      <c r="B38" s="581"/>
      <c r="C38" s="45" t="s">
        <v>16</v>
      </c>
      <c r="D38" s="32">
        <v>3.5</v>
      </c>
      <c r="E38" s="381" t="s">
        <v>181</v>
      </c>
      <c r="F38" s="32">
        <v>10</v>
      </c>
      <c r="G38" s="32">
        <v>10</v>
      </c>
      <c r="H38" s="61"/>
    </row>
    <row r="39" spans="2:11" x14ac:dyDescent="0.25">
      <c r="B39" s="107"/>
      <c r="C39" s="108" t="s">
        <v>15</v>
      </c>
      <c r="D39" s="109"/>
      <c r="E39" s="109"/>
      <c r="F39" s="109"/>
      <c r="G39" s="109"/>
      <c r="H39" s="110"/>
    </row>
    <row r="40" spans="2:11" ht="25.5" x14ac:dyDescent="0.25">
      <c r="B40" s="107"/>
      <c r="C40" s="108" t="s">
        <v>16</v>
      </c>
      <c r="D40" s="111">
        <f>SUM(D7+D11+D15+D19+D24+D28+D32+D36)</f>
        <v>647.6</v>
      </c>
      <c r="E40" s="111">
        <f t="shared" ref="E40:G40" si="8">SUM(E7+E11+E15+E19+E24+E28+E32+E36)</f>
        <v>660.07999999999993</v>
      </c>
      <c r="F40" s="111">
        <f t="shared" si="8"/>
        <v>636</v>
      </c>
      <c r="G40" s="111">
        <f t="shared" si="8"/>
        <v>666.2</v>
      </c>
      <c r="H40" s="110"/>
    </row>
    <row r="41" spans="2:11" ht="25.5" x14ac:dyDescent="0.25">
      <c r="B41" s="133"/>
      <c r="C41" s="113" t="s">
        <v>115</v>
      </c>
      <c r="D41" s="114">
        <f>D36+D32+D28+D24+D19+D15+D11+D7</f>
        <v>647.60000000000014</v>
      </c>
      <c r="E41" s="114">
        <f t="shared" ref="E41:G41" si="9">E36+E32+E28+E24+E19+E15+E11+E7</f>
        <v>660.08</v>
      </c>
      <c r="F41" s="114">
        <f t="shared" si="9"/>
        <v>636</v>
      </c>
      <c r="G41" s="114">
        <f t="shared" si="9"/>
        <v>666.2</v>
      </c>
      <c r="H41" s="389"/>
    </row>
    <row r="42" spans="2:11" x14ac:dyDescent="0.25">
      <c r="B42" s="135"/>
      <c r="C42" s="116" t="s">
        <v>116</v>
      </c>
      <c r="D42" s="117">
        <v>0</v>
      </c>
      <c r="E42" s="117">
        <v>0</v>
      </c>
      <c r="F42" s="117">
        <v>0</v>
      </c>
      <c r="G42" s="117">
        <v>0</v>
      </c>
      <c r="H42" s="110"/>
    </row>
    <row r="43" spans="2:11" ht="25.5" x14ac:dyDescent="0.25">
      <c r="B43" s="135"/>
      <c r="C43" s="116" t="s">
        <v>117</v>
      </c>
      <c r="D43" s="118" t="s">
        <v>182</v>
      </c>
      <c r="E43" s="118" t="s">
        <v>183</v>
      </c>
      <c r="F43" s="118" t="s">
        <v>183</v>
      </c>
      <c r="G43" s="118"/>
      <c r="H43" s="110"/>
    </row>
    <row r="46" spans="2:11" ht="25.5" hidden="1" x14ac:dyDescent="0.25">
      <c r="C46" s="31" t="s">
        <v>16</v>
      </c>
      <c r="D46" s="28">
        <f>D38+D34+D26+D21+D17+D13+D9</f>
        <v>156.69999999999999</v>
      </c>
      <c r="E46" s="28">
        <f t="shared" ref="E46:G46" si="10">E38+E34+E26+E21+E17+E13+E9</f>
        <v>168.2</v>
      </c>
      <c r="F46" s="28">
        <f t="shared" si="10"/>
        <v>143.19999999999999</v>
      </c>
      <c r="G46" s="28">
        <f t="shared" si="10"/>
        <v>168.2</v>
      </c>
    </row>
    <row r="47" spans="2:11" ht="25.5" hidden="1" x14ac:dyDescent="0.25">
      <c r="C47" s="46" t="s">
        <v>24</v>
      </c>
      <c r="D47" s="28">
        <v>0</v>
      </c>
      <c r="E47" s="28">
        <v>0</v>
      </c>
      <c r="F47" s="28">
        <v>0</v>
      </c>
      <c r="G47" s="28">
        <v>0</v>
      </c>
      <c r="K47" s="236"/>
    </row>
    <row r="48" spans="2:11" hidden="1" x14ac:dyDescent="0.25">
      <c r="C48" s="80" t="s">
        <v>36</v>
      </c>
      <c r="D48" s="28">
        <f>D30+D22</f>
        <v>490.9</v>
      </c>
      <c r="E48" s="28">
        <f t="shared" ref="E48:G48" si="11">E30+E22</f>
        <v>491.88</v>
      </c>
      <c r="F48" s="28">
        <f t="shared" si="11"/>
        <v>492.8</v>
      </c>
      <c r="G48" s="28">
        <f t="shared" si="11"/>
        <v>498</v>
      </c>
    </row>
    <row r="49" spans="3:7" hidden="1" x14ac:dyDescent="0.25">
      <c r="C49" s="92" t="s">
        <v>71</v>
      </c>
      <c r="D49" s="28">
        <v>0</v>
      </c>
      <c r="E49" s="28">
        <v>0</v>
      </c>
      <c r="F49" s="28">
        <v>0</v>
      </c>
      <c r="G49" s="28">
        <v>0</v>
      </c>
    </row>
    <row r="50" spans="3:7" hidden="1" x14ac:dyDescent="0.25">
      <c r="C50" s="120" t="s">
        <v>119</v>
      </c>
      <c r="D50" s="28">
        <v>0</v>
      </c>
      <c r="E50" s="28">
        <v>0</v>
      </c>
      <c r="F50" s="28">
        <v>0</v>
      </c>
      <c r="G50" s="28">
        <v>0</v>
      </c>
    </row>
  </sheetData>
  <sheetProtection algorithmName="SHA-512" hashValue="SkbBrokwdC3N/+wGG/T/ApH53PZwBetUva332TItGH3xMIe4ayL8a5AQaIwMZHICS6E4Fm4MCuaK5E6nw16hxg==" saltValue="8z+L8GjoEqECKTvOQaO6Ww==" spinCount="100000" sheet="1" objects="1" scenarios="1"/>
  <mergeCells count="19">
    <mergeCell ref="B24:B26"/>
    <mergeCell ref="J25:J26"/>
    <mergeCell ref="B28:B30"/>
    <mergeCell ref="B32:B34"/>
    <mergeCell ref="B36:B38"/>
    <mergeCell ref="O9:O10"/>
    <mergeCell ref="B11:B13"/>
    <mergeCell ref="J12:J15"/>
    <mergeCell ref="K12:K15"/>
    <mergeCell ref="B15:B17"/>
    <mergeCell ref="N9:N10"/>
    <mergeCell ref="B19:B22"/>
    <mergeCell ref="J19:J20"/>
    <mergeCell ref="K19:K20"/>
    <mergeCell ref="B2:H2"/>
    <mergeCell ref="J6:J7"/>
    <mergeCell ref="B7:B9"/>
    <mergeCell ref="J9:J10"/>
    <mergeCell ref="K9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1AFD-7F18-49A7-B1D3-72083FBF3953}">
  <dimension ref="B2:M110"/>
  <sheetViews>
    <sheetView showGridLines="0" topLeftCell="A71" zoomScaleNormal="100" workbookViewId="0">
      <selection activeCell="A71" sqref="A1:XFD1048576"/>
    </sheetView>
  </sheetViews>
  <sheetFormatPr defaultColWidth="9.140625" defaultRowHeight="12.75" x14ac:dyDescent="0.25"/>
  <cols>
    <col min="1" max="1" width="2.5703125" style="2" customWidth="1"/>
    <col min="2" max="2" width="21.28515625" style="2" customWidth="1"/>
    <col min="3" max="3" width="49.28515625" style="121" customWidth="1"/>
    <col min="4" max="4" width="14.7109375" style="1" hidden="1" customWidth="1"/>
    <col min="5" max="7" width="14.7109375" style="122" customWidth="1"/>
    <col min="8" max="8" width="14.7109375" style="1" customWidth="1"/>
    <col min="9" max="10" width="15" style="1" hidden="1" customWidth="1"/>
    <col min="11" max="11" width="43.5703125" style="2" customWidth="1"/>
    <col min="12" max="16384" width="9.140625" style="2"/>
  </cols>
  <sheetData>
    <row r="2" spans="2:13" ht="39.6" customHeight="1" x14ac:dyDescent="0.25">
      <c r="B2" s="538" t="s">
        <v>184</v>
      </c>
      <c r="C2" s="538"/>
      <c r="D2" s="538"/>
      <c r="E2" s="538"/>
      <c r="F2" s="538"/>
      <c r="G2" s="538"/>
      <c r="H2" s="538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3" x14ac:dyDescent="0.25">
      <c r="B4" s="9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13" ht="27.75" customHeight="1" x14ac:dyDescent="0.25">
      <c r="B5" s="123" t="s">
        <v>185</v>
      </c>
      <c r="C5" s="123" t="s">
        <v>186</v>
      </c>
      <c r="D5" s="124"/>
      <c r="E5" s="125"/>
      <c r="F5" s="125"/>
      <c r="G5" s="125"/>
      <c r="H5" s="126"/>
      <c r="L5" s="18"/>
      <c r="M5" s="18"/>
    </row>
    <row r="6" spans="2:13" ht="30" customHeight="1" x14ac:dyDescent="0.25">
      <c r="B6" s="37" t="s">
        <v>187</v>
      </c>
      <c r="C6" s="20" t="s">
        <v>188</v>
      </c>
      <c r="D6" s="38"/>
      <c r="E6" s="21"/>
      <c r="F6" s="21"/>
      <c r="G6" s="21"/>
      <c r="H6" s="39" t="s">
        <v>189</v>
      </c>
      <c r="J6" s="407"/>
      <c r="K6" s="408"/>
      <c r="L6" s="409"/>
    </row>
    <row r="7" spans="2:13" ht="12.75" customHeight="1" x14ac:dyDescent="0.25">
      <c r="B7" s="586"/>
      <c r="C7" s="102" t="s">
        <v>14</v>
      </c>
      <c r="D7" s="25">
        <f>D9</f>
        <v>0</v>
      </c>
      <c r="E7" s="25">
        <f t="shared" ref="E7:G7" si="0">E9</f>
        <v>0</v>
      </c>
      <c r="F7" s="25">
        <f t="shared" si="0"/>
        <v>0</v>
      </c>
      <c r="G7" s="25">
        <f t="shared" si="0"/>
        <v>0</v>
      </c>
      <c r="H7" s="41"/>
      <c r="J7" s="582"/>
      <c r="K7" s="584"/>
      <c r="L7" s="409"/>
    </row>
    <row r="8" spans="2:13" ht="12.75" customHeight="1" x14ac:dyDescent="0.25">
      <c r="B8" s="587"/>
      <c r="C8" s="103" t="s">
        <v>15</v>
      </c>
      <c r="D8" s="29"/>
      <c r="E8" s="43"/>
      <c r="F8" s="43"/>
      <c r="G8" s="43"/>
      <c r="H8" s="44"/>
      <c r="J8" s="559"/>
      <c r="K8" s="559"/>
      <c r="L8" s="409"/>
    </row>
    <row r="9" spans="2:13" ht="25.5" customHeight="1" x14ac:dyDescent="0.25">
      <c r="B9" s="588"/>
      <c r="C9" s="104" t="s">
        <v>16</v>
      </c>
      <c r="D9" s="32">
        <v>0</v>
      </c>
      <c r="E9" s="43">
        <v>0</v>
      </c>
      <c r="F9" s="43">
        <v>0</v>
      </c>
      <c r="G9" s="43">
        <v>0</v>
      </c>
      <c r="H9" s="44"/>
      <c r="J9" s="559"/>
      <c r="K9" s="559"/>
      <c r="L9" s="409"/>
    </row>
    <row r="10" spans="2:13" ht="25.5" x14ac:dyDescent="0.25">
      <c r="B10" s="476" t="s">
        <v>190</v>
      </c>
      <c r="C10" s="475" t="s">
        <v>191</v>
      </c>
      <c r="D10" s="179"/>
      <c r="E10" s="21"/>
      <c r="F10" s="21"/>
      <c r="G10" s="21"/>
      <c r="H10" s="139" t="s">
        <v>189</v>
      </c>
      <c r="J10" s="261"/>
      <c r="K10" s="261"/>
      <c r="L10" s="409"/>
    </row>
    <row r="11" spans="2:13" ht="15.75" x14ac:dyDescent="0.25">
      <c r="B11" s="589"/>
      <c r="C11" s="23" t="s">
        <v>14</v>
      </c>
      <c r="D11" s="320">
        <f>D13+D14</f>
        <v>0</v>
      </c>
      <c r="E11" s="320">
        <f t="shared" ref="E11:G11" si="1">E13+E14</f>
        <v>780</v>
      </c>
      <c r="F11" s="320">
        <f t="shared" si="1"/>
        <v>0</v>
      </c>
      <c r="G11" s="320">
        <f t="shared" si="1"/>
        <v>0</v>
      </c>
      <c r="H11" s="41"/>
      <c r="J11" s="261"/>
      <c r="K11" s="261"/>
      <c r="L11" s="409"/>
    </row>
    <row r="12" spans="2:13" ht="15.75" x14ac:dyDescent="0.25">
      <c r="B12" s="590"/>
      <c r="C12" s="42" t="s">
        <v>15</v>
      </c>
      <c r="D12" s="321"/>
      <c r="E12" s="322"/>
      <c r="F12" s="322"/>
      <c r="G12" s="322"/>
      <c r="H12" s="44"/>
      <c r="J12" s="261"/>
      <c r="K12" s="261"/>
      <c r="L12" s="409"/>
    </row>
    <row r="13" spans="2:13" ht="25.5" customHeight="1" x14ac:dyDescent="0.25">
      <c r="B13" s="590"/>
      <c r="C13" s="45" t="s">
        <v>16</v>
      </c>
      <c r="D13" s="323">
        <v>0</v>
      </c>
      <c r="E13" s="323">
        <v>600</v>
      </c>
      <c r="F13" s="323">
        <v>0</v>
      </c>
      <c r="G13" s="323">
        <v>0</v>
      </c>
      <c r="H13" s="44"/>
      <c r="J13" s="261"/>
      <c r="K13" s="261"/>
      <c r="L13" s="409"/>
    </row>
    <row r="14" spans="2:13" ht="25.5" x14ac:dyDescent="0.25">
      <c r="B14" s="591"/>
      <c r="C14" s="46" t="s">
        <v>24</v>
      </c>
      <c r="D14" s="324">
        <v>0</v>
      </c>
      <c r="E14" s="325">
        <v>180</v>
      </c>
      <c r="F14" s="325">
        <v>0</v>
      </c>
      <c r="G14" s="325">
        <v>0</v>
      </c>
      <c r="H14" s="148"/>
      <c r="J14" s="261"/>
      <c r="K14" s="261"/>
      <c r="L14" s="409"/>
    </row>
    <row r="15" spans="2:13" ht="52.5" customHeight="1" x14ac:dyDescent="0.25">
      <c r="B15" s="37" t="s">
        <v>192</v>
      </c>
      <c r="C15" s="20" t="s">
        <v>193</v>
      </c>
      <c r="D15" s="21"/>
      <c r="E15" s="21"/>
      <c r="F15" s="21"/>
      <c r="G15" s="21"/>
      <c r="H15" s="39" t="s">
        <v>194</v>
      </c>
      <c r="J15" s="582"/>
      <c r="K15" s="585"/>
      <c r="L15" s="409"/>
    </row>
    <row r="16" spans="2:13" ht="12.75" customHeight="1" x14ac:dyDescent="0.25">
      <c r="B16" s="532"/>
      <c r="C16" s="23" t="s">
        <v>14</v>
      </c>
      <c r="D16" s="25">
        <f>D18+D19</f>
        <v>37.200000000000003</v>
      </c>
      <c r="E16" s="25">
        <f t="shared" ref="E16:G16" si="2">E18+E19</f>
        <v>14</v>
      </c>
      <c r="F16" s="25">
        <f t="shared" si="2"/>
        <v>165.13</v>
      </c>
      <c r="G16" s="25">
        <f t="shared" si="2"/>
        <v>165.13</v>
      </c>
      <c r="H16" s="41"/>
      <c r="J16" s="559"/>
      <c r="K16" s="559"/>
      <c r="L16" s="409"/>
    </row>
    <row r="17" spans="2:12" ht="12.75" customHeight="1" x14ac:dyDescent="0.25">
      <c r="B17" s="533"/>
      <c r="C17" s="42" t="s">
        <v>15</v>
      </c>
      <c r="D17" s="29"/>
      <c r="E17" s="43"/>
      <c r="F17" s="43"/>
      <c r="G17" s="43"/>
      <c r="H17" s="44"/>
      <c r="J17" s="407"/>
      <c r="K17" s="408"/>
      <c r="L17" s="409"/>
    </row>
    <row r="18" spans="2:12" ht="25.5" x14ac:dyDescent="0.25">
      <c r="B18" s="533"/>
      <c r="C18" s="45" t="s">
        <v>16</v>
      </c>
      <c r="D18" s="32">
        <v>37.200000000000003</v>
      </c>
      <c r="E18" s="32">
        <v>14</v>
      </c>
      <c r="F18" s="32">
        <v>165.13</v>
      </c>
      <c r="G18" s="32">
        <v>165.13</v>
      </c>
      <c r="H18" s="44"/>
      <c r="J18" s="407"/>
      <c r="K18" s="408"/>
      <c r="L18" s="409"/>
    </row>
    <row r="19" spans="2:12" ht="25.5" customHeight="1" x14ac:dyDescent="0.25">
      <c r="B19" s="393"/>
      <c r="C19" s="46" t="s">
        <v>24</v>
      </c>
      <c r="D19" s="47">
        <v>0</v>
      </c>
      <c r="E19" s="49">
        <v>0</v>
      </c>
      <c r="F19" s="49">
        <v>0</v>
      </c>
      <c r="G19" s="49">
        <v>0</v>
      </c>
      <c r="H19" s="148"/>
      <c r="J19" s="407"/>
      <c r="K19" s="408"/>
      <c r="L19" s="409"/>
    </row>
    <row r="20" spans="2:12" ht="15.75" hidden="1" x14ac:dyDescent="0.25">
      <c r="B20" s="37" t="s">
        <v>195</v>
      </c>
      <c r="C20" s="149" t="s">
        <v>196</v>
      </c>
      <c r="D20" s="21"/>
      <c r="E20" s="21"/>
      <c r="F20" s="21"/>
      <c r="G20" s="21"/>
      <c r="H20" s="39" t="s">
        <v>197</v>
      </c>
      <c r="J20" s="407"/>
      <c r="K20" s="408"/>
      <c r="L20" s="409"/>
    </row>
    <row r="21" spans="2:12" ht="12.75" hidden="1" customHeight="1" x14ac:dyDescent="0.25">
      <c r="B21" s="542"/>
      <c r="C21" s="23" t="s">
        <v>14</v>
      </c>
      <c r="D21" s="25"/>
      <c r="E21" s="25"/>
      <c r="F21" s="25"/>
      <c r="G21" s="25"/>
      <c r="H21" s="41"/>
      <c r="J21" s="583"/>
      <c r="K21" s="592"/>
      <c r="L21" s="150"/>
    </row>
    <row r="22" spans="2:12" ht="12.75" hidden="1" customHeight="1" x14ac:dyDescent="0.25">
      <c r="B22" s="543"/>
      <c r="C22" s="42" t="s">
        <v>15</v>
      </c>
      <c r="D22" s="29"/>
      <c r="E22" s="43"/>
      <c r="F22" s="43"/>
      <c r="G22" s="43"/>
      <c r="H22" s="44"/>
      <c r="J22" s="583"/>
      <c r="K22" s="592"/>
      <c r="L22" s="409"/>
    </row>
    <row r="23" spans="2:12" ht="25.5" hidden="1" x14ac:dyDescent="0.25">
      <c r="B23" s="543"/>
      <c r="C23" s="45" t="s">
        <v>16</v>
      </c>
      <c r="D23" s="32"/>
      <c r="E23" s="32"/>
      <c r="F23" s="32"/>
      <c r="G23" s="32"/>
      <c r="H23" s="44"/>
      <c r="J23" s="583"/>
      <c r="K23" s="592"/>
      <c r="L23" s="150"/>
    </row>
    <row r="24" spans="2:12" ht="15.75" hidden="1" x14ac:dyDescent="0.25">
      <c r="B24" s="394"/>
      <c r="C24" s="151" t="s">
        <v>36</v>
      </c>
      <c r="D24" s="152"/>
      <c r="E24" s="152"/>
      <c r="F24" s="152"/>
      <c r="G24" s="152"/>
      <c r="H24" s="153"/>
      <c r="J24" s="583"/>
      <c r="K24" s="592"/>
      <c r="L24" s="150"/>
    </row>
    <row r="25" spans="2:12" ht="25.5" hidden="1" x14ac:dyDescent="0.25">
      <c r="B25" s="394"/>
      <c r="C25" s="46" t="s">
        <v>24</v>
      </c>
      <c r="D25" s="48"/>
      <c r="E25" s="48"/>
      <c r="F25" s="48"/>
      <c r="G25" s="48"/>
      <c r="H25" s="148"/>
      <c r="J25" s="583"/>
      <c r="K25" s="592"/>
      <c r="L25" s="150"/>
    </row>
    <row r="26" spans="2:12" ht="31.5" customHeight="1" x14ac:dyDescent="0.25">
      <c r="B26" s="37" t="s">
        <v>198</v>
      </c>
      <c r="C26" s="20" t="s">
        <v>199</v>
      </c>
      <c r="D26" s="21"/>
      <c r="E26" s="38"/>
      <c r="F26" s="38"/>
      <c r="G26" s="38"/>
      <c r="H26" s="63" t="s">
        <v>194</v>
      </c>
      <c r="J26" s="583"/>
      <c r="K26" s="592"/>
      <c r="L26" s="409"/>
    </row>
    <row r="27" spans="2:12" ht="15.75" x14ac:dyDescent="0.25">
      <c r="B27" s="532"/>
      <c r="C27" s="23" t="s">
        <v>14</v>
      </c>
      <c r="D27" s="25">
        <f>D29</f>
        <v>5</v>
      </c>
      <c r="E27" s="25">
        <f t="shared" ref="E27:G27" si="3">E29</f>
        <v>4</v>
      </c>
      <c r="F27" s="25">
        <f t="shared" si="3"/>
        <v>7</v>
      </c>
      <c r="G27" s="25">
        <f t="shared" si="3"/>
        <v>7</v>
      </c>
      <c r="H27" s="11"/>
      <c r="J27" s="407"/>
      <c r="K27" s="408"/>
      <c r="L27" s="409"/>
    </row>
    <row r="28" spans="2:12" ht="12.75" customHeight="1" x14ac:dyDescent="0.25">
      <c r="B28" s="533"/>
      <c r="C28" s="42" t="s">
        <v>15</v>
      </c>
      <c r="D28" s="66"/>
      <c r="E28" s="28"/>
      <c r="F28" s="28"/>
      <c r="G28" s="28"/>
      <c r="H28" s="61"/>
      <c r="J28" s="582"/>
      <c r="K28" s="584"/>
      <c r="L28" s="409"/>
    </row>
    <row r="29" spans="2:12" ht="25.5" x14ac:dyDescent="0.25">
      <c r="B29" s="533"/>
      <c r="C29" s="45" t="s">
        <v>16</v>
      </c>
      <c r="D29" s="32">
        <v>5</v>
      </c>
      <c r="E29" s="32">
        <v>4</v>
      </c>
      <c r="F29" s="32">
        <v>7</v>
      </c>
      <c r="G29" s="32">
        <v>7</v>
      </c>
      <c r="H29" s="61"/>
      <c r="J29" s="559"/>
      <c r="K29" s="559"/>
      <c r="L29" s="409"/>
    </row>
    <row r="30" spans="2:12" ht="24.75" customHeight="1" x14ac:dyDescent="0.25">
      <c r="B30" s="37" t="s">
        <v>200</v>
      </c>
      <c r="C30" s="20" t="s">
        <v>201</v>
      </c>
      <c r="D30" s="21"/>
      <c r="E30" s="38"/>
      <c r="F30" s="38"/>
      <c r="G30" s="38"/>
      <c r="H30" s="63" t="s">
        <v>202</v>
      </c>
      <c r="J30" s="559"/>
      <c r="K30" s="559"/>
      <c r="L30" s="396"/>
    </row>
    <row r="31" spans="2:12" ht="15.75" x14ac:dyDescent="0.25">
      <c r="B31" s="532"/>
      <c r="C31" s="23" t="s">
        <v>14</v>
      </c>
      <c r="D31" s="25">
        <f>D33</f>
        <v>12</v>
      </c>
      <c r="E31" s="25">
        <f t="shared" ref="E31:G31" si="4">E33</f>
        <v>12</v>
      </c>
      <c r="F31" s="25">
        <f t="shared" si="4"/>
        <v>12</v>
      </c>
      <c r="G31" s="25">
        <f t="shared" si="4"/>
        <v>12</v>
      </c>
      <c r="H31" s="11"/>
      <c r="J31" s="559"/>
      <c r="K31" s="559"/>
      <c r="L31" s="409"/>
    </row>
    <row r="32" spans="2:12" ht="15.75" x14ac:dyDescent="0.25">
      <c r="B32" s="533"/>
      <c r="C32" s="42" t="s">
        <v>15</v>
      </c>
      <c r="D32" s="66"/>
      <c r="E32" s="28"/>
      <c r="F32" s="28"/>
      <c r="G32" s="28"/>
      <c r="H32" s="61"/>
      <c r="J32" s="582"/>
      <c r="K32" s="584"/>
      <c r="L32" s="154"/>
    </row>
    <row r="33" spans="2:12" ht="25.5" x14ac:dyDescent="0.25">
      <c r="B33" s="533"/>
      <c r="C33" s="45" t="s">
        <v>16</v>
      </c>
      <c r="D33" s="32">
        <v>12</v>
      </c>
      <c r="E33" s="32">
        <v>12</v>
      </c>
      <c r="F33" s="32">
        <v>12</v>
      </c>
      <c r="G33" s="32">
        <v>12</v>
      </c>
      <c r="H33" s="61"/>
      <c r="J33" s="559"/>
      <c r="K33" s="559"/>
      <c r="L33" s="154"/>
    </row>
    <row r="34" spans="2:12" ht="25.5" x14ac:dyDescent="0.25">
      <c r="B34" s="123" t="s">
        <v>203</v>
      </c>
      <c r="C34" s="76" t="s">
        <v>204</v>
      </c>
      <c r="D34" s="58"/>
      <c r="E34" s="58"/>
      <c r="F34" s="58"/>
      <c r="G34" s="58"/>
      <c r="H34" s="155"/>
      <c r="J34" s="68"/>
      <c r="K34" s="83"/>
      <c r="L34" s="83"/>
    </row>
    <row r="35" spans="2:12" ht="29.25" customHeight="1" x14ac:dyDescent="0.25">
      <c r="B35" s="37" t="s">
        <v>205</v>
      </c>
      <c r="C35" s="97" t="s">
        <v>666</v>
      </c>
      <c r="D35" s="21"/>
      <c r="E35" s="38"/>
      <c r="F35" s="38"/>
      <c r="G35" s="38"/>
      <c r="H35" s="63" t="s">
        <v>206</v>
      </c>
      <c r="J35" s="68"/>
      <c r="K35" s="83"/>
      <c r="L35" s="83"/>
    </row>
    <row r="36" spans="2:12" x14ac:dyDescent="0.25">
      <c r="B36" s="532"/>
      <c r="C36" s="23" t="s">
        <v>14</v>
      </c>
      <c r="D36" s="25">
        <f>D38</f>
        <v>11</v>
      </c>
      <c r="E36" s="25">
        <f t="shared" ref="E36:G36" si="5">E38</f>
        <v>0</v>
      </c>
      <c r="F36" s="25">
        <f t="shared" si="5"/>
        <v>0</v>
      </c>
      <c r="G36" s="25">
        <f t="shared" si="5"/>
        <v>0</v>
      </c>
      <c r="H36" s="11"/>
      <c r="J36" s="68"/>
      <c r="K36" s="83"/>
      <c r="L36" s="83"/>
    </row>
    <row r="37" spans="2:12" x14ac:dyDescent="0.25">
      <c r="B37" s="533"/>
      <c r="C37" s="42" t="s">
        <v>15</v>
      </c>
      <c r="D37" s="66"/>
      <c r="E37" s="28"/>
      <c r="F37" s="28"/>
      <c r="G37" s="28"/>
      <c r="H37" s="61"/>
      <c r="J37" s="68"/>
      <c r="K37" s="83"/>
      <c r="L37" s="83"/>
    </row>
    <row r="38" spans="2:12" ht="25.5" x14ac:dyDescent="0.25">
      <c r="B38" s="533"/>
      <c r="C38" s="45" t="s">
        <v>16</v>
      </c>
      <c r="D38" s="32">
        <v>11</v>
      </c>
      <c r="E38" s="28">
        <v>0</v>
      </c>
      <c r="F38" s="28">
        <v>0</v>
      </c>
      <c r="G38" s="28">
        <v>0</v>
      </c>
      <c r="H38" s="61"/>
      <c r="J38" s="68"/>
      <c r="K38" s="83"/>
      <c r="L38" s="83"/>
    </row>
    <row r="39" spans="2:12" ht="28.5" customHeight="1" x14ac:dyDescent="0.25">
      <c r="B39" s="37" t="s">
        <v>207</v>
      </c>
      <c r="C39" s="20" t="s">
        <v>208</v>
      </c>
      <c r="D39" s="21"/>
      <c r="E39" s="38"/>
      <c r="F39" s="38"/>
      <c r="G39" s="38"/>
      <c r="H39" s="63"/>
      <c r="J39" s="68"/>
      <c r="K39" s="83"/>
      <c r="L39" s="83"/>
    </row>
    <row r="40" spans="2:12" x14ac:dyDescent="0.25">
      <c r="B40" s="392"/>
      <c r="C40" s="23" t="s">
        <v>14</v>
      </c>
      <c r="D40" s="25">
        <f>D42</f>
        <v>16</v>
      </c>
      <c r="E40" s="25">
        <f t="shared" ref="E40:G40" si="6">E42</f>
        <v>0</v>
      </c>
      <c r="F40" s="25">
        <f t="shared" si="6"/>
        <v>0</v>
      </c>
      <c r="G40" s="25">
        <f t="shared" si="6"/>
        <v>0</v>
      </c>
      <c r="H40" s="11"/>
      <c r="J40" s="68"/>
      <c r="K40" s="83"/>
      <c r="L40" s="83"/>
    </row>
    <row r="41" spans="2:12" x14ac:dyDescent="0.25">
      <c r="B41" s="26"/>
      <c r="C41" s="27" t="s">
        <v>15</v>
      </c>
      <c r="D41" s="29"/>
      <c r="E41" s="29"/>
      <c r="F41" s="29"/>
      <c r="G41" s="29"/>
      <c r="H41" s="30"/>
      <c r="J41" s="68"/>
      <c r="K41" s="83"/>
      <c r="L41" s="83"/>
    </row>
    <row r="42" spans="2:12" ht="25.5" x14ac:dyDescent="0.25">
      <c r="B42" s="388"/>
      <c r="C42" s="31" t="s">
        <v>16</v>
      </c>
      <c r="D42" s="32">
        <v>16</v>
      </c>
      <c r="E42" s="32">
        <v>0</v>
      </c>
      <c r="F42" s="32">
        <v>0</v>
      </c>
      <c r="G42" s="32">
        <v>0</v>
      </c>
      <c r="H42" s="33"/>
      <c r="J42" s="68"/>
      <c r="K42" s="83"/>
      <c r="L42" s="83"/>
    </row>
    <row r="43" spans="2:12" ht="32.25" customHeight="1" x14ac:dyDescent="0.25">
      <c r="B43" s="37" t="s">
        <v>209</v>
      </c>
      <c r="C43" s="20" t="s">
        <v>210</v>
      </c>
      <c r="D43" s="21"/>
      <c r="E43" s="38"/>
      <c r="F43" s="38"/>
      <c r="G43" s="38"/>
      <c r="H43" s="63" t="s">
        <v>189</v>
      </c>
      <c r="J43" s="68"/>
      <c r="K43" s="83"/>
      <c r="L43" s="83"/>
    </row>
    <row r="44" spans="2:12" x14ac:dyDescent="0.25">
      <c r="B44" s="593"/>
      <c r="C44" s="23" t="s">
        <v>14</v>
      </c>
      <c r="D44" s="25">
        <f>D46+D47</f>
        <v>550</v>
      </c>
      <c r="E44" s="25">
        <f t="shared" ref="E44:G44" si="7">E46+E47</f>
        <v>1000</v>
      </c>
      <c r="F44" s="25">
        <f t="shared" si="7"/>
        <v>800</v>
      </c>
      <c r="G44" s="25">
        <f t="shared" si="7"/>
        <v>0</v>
      </c>
      <c r="H44" s="11"/>
      <c r="J44" s="68"/>
      <c r="K44" s="83"/>
      <c r="L44" s="83"/>
    </row>
    <row r="45" spans="2:12" x14ac:dyDescent="0.25">
      <c r="B45" s="594"/>
      <c r="C45" s="42" t="s">
        <v>15</v>
      </c>
      <c r="D45" s="66"/>
      <c r="E45" s="28"/>
      <c r="F45" s="28"/>
      <c r="G45" s="28"/>
      <c r="H45" s="61"/>
    </row>
    <row r="46" spans="2:12" ht="25.5" x14ac:dyDescent="0.25">
      <c r="B46" s="594"/>
      <c r="C46" s="45" t="s">
        <v>16</v>
      </c>
      <c r="D46" s="32">
        <v>0</v>
      </c>
      <c r="E46" s="28">
        <v>500</v>
      </c>
      <c r="F46" s="28">
        <v>100</v>
      </c>
      <c r="G46" s="28">
        <v>0</v>
      </c>
      <c r="H46" s="61"/>
    </row>
    <row r="47" spans="2:12" ht="25.5" x14ac:dyDescent="0.25">
      <c r="B47" s="393"/>
      <c r="C47" s="46" t="s">
        <v>24</v>
      </c>
      <c r="D47" s="48">
        <v>550</v>
      </c>
      <c r="E47" s="47">
        <v>500</v>
      </c>
      <c r="F47" s="47">
        <v>700</v>
      </c>
      <c r="G47" s="47">
        <v>0</v>
      </c>
      <c r="H47" s="156"/>
    </row>
    <row r="48" spans="2:12" ht="30" customHeight="1" x14ac:dyDescent="0.25">
      <c r="B48" s="37" t="s">
        <v>211</v>
      </c>
      <c r="C48" s="20" t="s">
        <v>212</v>
      </c>
      <c r="D48" s="21"/>
      <c r="E48" s="38"/>
      <c r="F48" s="38"/>
      <c r="G48" s="38"/>
      <c r="H48" s="63"/>
    </row>
    <row r="49" spans="2:8" x14ac:dyDescent="0.25">
      <c r="B49" s="593"/>
      <c r="C49" s="23" t="s">
        <v>14</v>
      </c>
      <c r="D49" s="25">
        <f>D51+D52</f>
        <v>20</v>
      </c>
      <c r="E49" s="25">
        <f t="shared" ref="E49:G49" si="8">E51+E52</f>
        <v>120</v>
      </c>
      <c r="F49" s="25">
        <f t="shared" si="8"/>
        <v>0</v>
      </c>
      <c r="G49" s="25">
        <f t="shared" si="8"/>
        <v>0</v>
      </c>
      <c r="H49" s="11"/>
    </row>
    <row r="50" spans="2:8" x14ac:dyDescent="0.25">
      <c r="B50" s="594"/>
      <c r="C50" s="42" t="s">
        <v>15</v>
      </c>
      <c r="D50" s="66"/>
      <c r="E50" s="28"/>
      <c r="F50" s="28"/>
      <c r="G50" s="28"/>
      <c r="H50" s="61"/>
    </row>
    <row r="51" spans="2:8" ht="25.5" customHeight="1" x14ac:dyDescent="0.25">
      <c r="B51" s="594"/>
      <c r="C51" s="45" t="s">
        <v>16</v>
      </c>
      <c r="D51" s="32">
        <v>0</v>
      </c>
      <c r="E51" s="28">
        <v>60</v>
      </c>
      <c r="F51" s="28">
        <v>0</v>
      </c>
      <c r="G51" s="28">
        <v>0</v>
      </c>
      <c r="H51" s="61"/>
    </row>
    <row r="52" spans="2:8" ht="25.5" x14ac:dyDescent="0.25">
      <c r="B52" s="393"/>
      <c r="C52" s="46" t="s">
        <v>24</v>
      </c>
      <c r="D52" s="48">
        <v>20</v>
      </c>
      <c r="E52" s="47">
        <v>60</v>
      </c>
      <c r="F52" s="47">
        <v>0</v>
      </c>
      <c r="G52" s="47">
        <v>0</v>
      </c>
      <c r="H52" s="156"/>
    </row>
    <row r="53" spans="2:8" ht="25.5" x14ac:dyDescent="0.25">
      <c r="B53" s="247" t="s">
        <v>213</v>
      </c>
      <c r="C53" s="20" t="s">
        <v>214</v>
      </c>
      <c r="D53" s="179"/>
      <c r="E53" s="38"/>
      <c r="F53" s="38"/>
      <c r="G53" s="38"/>
      <c r="H53" s="63" t="s">
        <v>202</v>
      </c>
    </row>
    <row r="54" spans="2:8" x14ac:dyDescent="0.25">
      <c r="B54" s="393"/>
      <c r="C54" s="246" t="s">
        <v>14</v>
      </c>
      <c r="D54" s="165">
        <f>D56+D57+D58</f>
        <v>0</v>
      </c>
      <c r="E54" s="165">
        <f t="shared" ref="E54:G54" si="9">E56+E57+E58</f>
        <v>200</v>
      </c>
      <c r="F54" s="165">
        <f t="shared" si="9"/>
        <v>200</v>
      </c>
      <c r="G54" s="165">
        <f t="shared" si="9"/>
        <v>240</v>
      </c>
      <c r="H54" s="11"/>
    </row>
    <row r="55" spans="2:8" x14ac:dyDescent="0.25">
      <c r="B55" s="393"/>
      <c r="C55" s="31" t="s">
        <v>15</v>
      </c>
      <c r="D55" s="32"/>
      <c r="E55" s="86"/>
      <c r="F55" s="86"/>
      <c r="G55" s="86"/>
      <c r="H55" s="67"/>
    </row>
    <row r="56" spans="2:8" ht="25.5" x14ac:dyDescent="0.25">
      <c r="B56" s="393"/>
      <c r="C56" s="45" t="s">
        <v>16</v>
      </c>
      <c r="D56" s="32">
        <v>0</v>
      </c>
      <c r="E56" s="86">
        <v>100</v>
      </c>
      <c r="F56" s="86">
        <v>100</v>
      </c>
      <c r="G56" s="86">
        <v>120</v>
      </c>
      <c r="H56" s="67"/>
    </row>
    <row r="57" spans="2:8" ht="25.5" x14ac:dyDescent="0.25">
      <c r="B57" s="393"/>
      <c r="C57" s="46" t="s">
        <v>24</v>
      </c>
      <c r="D57" s="48">
        <v>0</v>
      </c>
      <c r="E57" s="47">
        <v>80</v>
      </c>
      <c r="F57" s="47">
        <v>80</v>
      </c>
      <c r="G57" s="47">
        <v>90</v>
      </c>
      <c r="H57" s="156"/>
    </row>
    <row r="58" spans="2:8" x14ac:dyDescent="0.25">
      <c r="B58" s="393"/>
      <c r="C58" s="89" t="s">
        <v>36</v>
      </c>
      <c r="D58" s="152">
        <v>0</v>
      </c>
      <c r="E58" s="90">
        <v>20</v>
      </c>
      <c r="F58" s="90">
        <v>20</v>
      </c>
      <c r="G58" s="90">
        <v>30</v>
      </c>
      <c r="H58" s="91"/>
    </row>
    <row r="59" spans="2:8" ht="27" customHeight="1" x14ac:dyDescent="0.25">
      <c r="B59" s="247" t="s">
        <v>215</v>
      </c>
      <c r="C59" s="20" t="s">
        <v>216</v>
      </c>
      <c r="D59" s="179"/>
      <c r="E59" s="38"/>
      <c r="F59" s="38"/>
      <c r="G59" s="38"/>
      <c r="H59" s="63" t="s">
        <v>217</v>
      </c>
    </row>
    <row r="60" spans="2:8" ht="15.75" customHeight="1" x14ac:dyDescent="0.25">
      <c r="B60" s="411"/>
      <c r="C60" s="23" t="s">
        <v>14</v>
      </c>
      <c r="D60" s="165">
        <f>D62+D63+D64</f>
        <v>0</v>
      </c>
      <c r="E60" s="165">
        <f t="shared" ref="E60:G60" si="10">E62+E63+E64</f>
        <v>281.2</v>
      </c>
      <c r="F60" s="165">
        <f t="shared" si="10"/>
        <v>277.5</v>
      </c>
      <c r="G60" s="165">
        <f t="shared" si="10"/>
        <v>0</v>
      </c>
      <c r="H60" s="11"/>
    </row>
    <row r="61" spans="2:8" x14ac:dyDescent="0.25">
      <c r="B61" s="411"/>
      <c r="C61" s="31" t="s">
        <v>15</v>
      </c>
      <c r="D61" s="32"/>
      <c r="E61" s="86"/>
      <c r="F61" s="86"/>
      <c r="G61" s="86"/>
      <c r="H61" s="67"/>
    </row>
    <row r="62" spans="2:8" ht="25.5" x14ac:dyDescent="0.25">
      <c r="B62" s="393"/>
      <c r="C62" s="45" t="s">
        <v>16</v>
      </c>
      <c r="D62" s="32">
        <v>0</v>
      </c>
      <c r="E62" s="86">
        <v>150</v>
      </c>
      <c r="F62" s="86">
        <v>150</v>
      </c>
      <c r="G62" s="86">
        <v>0</v>
      </c>
      <c r="H62" s="67"/>
    </row>
    <row r="63" spans="2:8" ht="25.5" x14ac:dyDescent="0.25">
      <c r="B63" s="393"/>
      <c r="C63" s="46" t="s">
        <v>24</v>
      </c>
      <c r="D63" s="48">
        <v>0</v>
      </c>
      <c r="E63" s="47">
        <v>112</v>
      </c>
      <c r="F63" s="47">
        <v>108.4</v>
      </c>
      <c r="G63" s="47">
        <v>0</v>
      </c>
      <c r="H63" s="156"/>
    </row>
    <row r="64" spans="2:8" x14ac:dyDescent="0.25">
      <c r="B64" s="393"/>
      <c r="C64" s="89" t="s">
        <v>36</v>
      </c>
      <c r="D64" s="152">
        <v>0</v>
      </c>
      <c r="E64" s="90">
        <v>19.2</v>
      </c>
      <c r="F64" s="90">
        <v>19.100000000000001</v>
      </c>
      <c r="G64" s="90">
        <v>0</v>
      </c>
      <c r="H64" s="91"/>
    </row>
    <row r="65" spans="2:8" ht="32.25" customHeight="1" x14ac:dyDescent="0.25">
      <c r="B65" s="37" t="s">
        <v>218</v>
      </c>
      <c r="C65" s="20" t="s">
        <v>219</v>
      </c>
      <c r="D65" s="21"/>
      <c r="E65" s="38"/>
      <c r="F65" s="38"/>
      <c r="G65" s="38"/>
      <c r="H65" s="63" t="s">
        <v>197</v>
      </c>
    </row>
    <row r="66" spans="2:8" x14ac:dyDescent="0.25">
      <c r="B66" s="532"/>
      <c r="C66" s="23" t="s">
        <v>14</v>
      </c>
      <c r="D66" s="25">
        <f>D68</f>
        <v>0</v>
      </c>
      <c r="E66" s="25">
        <f t="shared" ref="E66:G66" si="11">E68</f>
        <v>0</v>
      </c>
      <c r="F66" s="25">
        <f t="shared" si="11"/>
        <v>0</v>
      </c>
      <c r="G66" s="25">
        <f t="shared" si="11"/>
        <v>0</v>
      </c>
      <c r="H66" s="11"/>
    </row>
    <row r="67" spans="2:8" x14ac:dyDescent="0.25">
      <c r="B67" s="533"/>
      <c r="C67" s="42" t="s">
        <v>15</v>
      </c>
      <c r="D67" s="66"/>
      <c r="E67" s="28"/>
      <c r="F67" s="28"/>
      <c r="G67" s="28"/>
      <c r="H67" s="61"/>
    </row>
    <row r="68" spans="2:8" x14ac:dyDescent="0.25">
      <c r="B68" s="533"/>
      <c r="C68" s="298" t="s">
        <v>36</v>
      </c>
      <c r="D68" s="299">
        <v>0</v>
      </c>
      <c r="E68" s="300">
        <v>0</v>
      </c>
      <c r="F68" s="300">
        <v>0</v>
      </c>
      <c r="G68" s="300">
        <v>0</v>
      </c>
      <c r="H68" s="301"/>
    </row>
    <row r="69" spans="2:8" ht="42.75" customHeight="1" x14ac:dyDescent="0.25">
      <c r="B69" s="37" t="s">
        <v>220</v>
      </c>
      <c r="C69" s="20" t="s">
        <v>221</v>
      </c>
      <c r="D69" s="21"/>
      <c r="E69" s="38"/>
      <c r="F69" s="38"/>
      <c r="G69" s="38"/>
      <c r="H69" s="63" t="s">
        <v>222</v>
      </c>
    </row>
    <row r="70" spans="2:8" x14ac:dyDescent="0.25">
      <c r="B70" s="532"/>
      <c r="C70" s="23" t="s">
        <v>14</v>
      </c>
      <c r="D70" s="25">
        <f>D72+D73</f>
        <v>0</v>
      </c>
      <c r="E70" s="25">
        <f t="shared" ref="E70:G70" si="12">E72+E73</f>
        <v>157.30000000000001</v>
      </c>
      <c r="F70" s="25">
        <f t="shared" si="12"/>
        <v>0</v>
      </c>
      <c r="G70" s="25">
        <f t="shared" si="12"/>
        <v>0</v>
      </c>
      <c r="H70" s="11"/>
    </row>
    <row r="71" spans="2:8" x14ac:dyDescent="0.25">
      <c r="B71" s="533"/>
      <c r="C71" s="42" t="s">
        <v>15</v>
      </c>
      <c r="D71" s="66"/>
      <c r="E71" s="28"/>
      <c r="F71" s="28"/>
      <c r="G71" s="28"/>
      <c r="H71" s="61"/>
    </row>
    <row r="72" spans="2:8" ht="25.5" x14ac:dyDescent="0.25">
      <c r="B72" s="533"/>
      <c r="C72" s="45" t="s">
        <v>16</v>
      </c>
      <c r="D72" s="32">
        <v>0</v>
      </c>
      <c r="E72" s="28">
        <v>0</v>
      </c>
      <c r="F72" s="28">
        <v>0</v>
      </c>
      <c r="G72" s="28">
        <v>0</v>
      </c>
      <c r="H72" s="61"/>
    </row>
    <row r="73" spans="2:8" x14ac:dyDescent="0.25">
      <c r="B73" s="393"/>
      <c r="C73" s="151" t="s">
        <v>36</v>
      </c>
      <c r="D73" s="152">
        <v>0</v>
      </c>
      <c r="E73" s="90">
        <v>157.30000000000001</v>
      </c>
      <c r="F73" s="90">
        <v>0</v>
      </c>
      <c r="G73" s="90">
        <v>0</v>
      </c>
      <c r="H73" s="91"/>
    </row>
    <row r="74" spans="2:8" ht="20.25" customHeight="1" x14ac:dyDescent="0.25">
      <c r="B74" s="37" t="s">
        <v>223</v>
      </c>
      <c r="C74" s="20" t="s">
        <v>224</v>
      </c>
      <c r="D74" s="21"/>
      <c r="E74" s="38"/>
      <c r="F74" s="38"/>
      <c r="G74" s="38"/>
      <c r="H74" s="63" t="s">
        <v>222</v>
      </c>
    </row>
    <row r="75" spans="2:8" x14ac:dyDescent="0.25">
      <c r="B75" s="532"/>
      <c r="C75" s="23" t="s">
        <v>14</v>
      </c>
      <c r="D75" s="25">
        <f>D77</f>
        <v>37.299999999999997</v>
      </c>
      <c r="E75" s="25">
        <f t="shared" ref="E75:G75" si="13">E77</f>
        <v>37.299999999999997</v>
      </c>
      <c r="F75" s="25">
        <f>F77</f>
        <v>37.299999999999997</v>
      </c>
      <c r="G75" s="25">
        <f t="shared" si="13"/>
        <v>37.299999999999997</v>
      </c>
      <c r="H75" s="11"/>
    </row>
    <row r="76" spans="2:8" x14ac:dyDescent="0.25">
      <c r="B76" s="533"/>
      <c r="C76" s="42" t="s">
        <v>15</v>
      </c>
      <c r="D76" s="66"/>
      <c r="E76" s="28"/>
      <c r="F76" s="28"/>
      <c r="G76" s="28"/>
      <c r="H76" s="61"/>
    </row>
    <row r="77" spans="2:8" ht="25.5" x14ac:dyDescent="0.25">
      <c r="B77" s="533"/>
      <c r="C77" s="45" t="s">
        <v>16</v>
      </c>
      <c r="D77" s="152">
        <v>37.299999999999997</v>
      </c>
      <c r="E77" s="86">
        <v>37.299999999999997</v>
      </c>
      <c r="F77" s="86">
        <v>37.299999999999997</v>
      </c>
      <c r="G77" s="86">
        <v>37.299999999999997</v>
      </c>
      <c r="H77" s="67"/>
    </row>
    <row r="78" spans="2:8" ht="32.25" customHeight="1" x14ac:dyDescent="0.25">
      <c r="B78" s="37" t="s">
        <v>225</v>
      </c>
      <c r="C78" s="20" t="s">
        <v>226</v>
      </c>
      <c r="D78" s="21"/>
      <c r="E78" s="38"/>
      <c r="F78" s="38"/>
      <c r="G78" s="38"/>
      <c r="H78" s="63" t="s">
        <v>227</v>
      </c>
    </row>
    <row r="79" spans="2:8" x14ac:dyDescent="0.25">
      <c r="B79" s="532"/>
      <c r="C79" s="23" t="s">
        <v>14</v>
      </c>
      <c r="D79" s="25">
        <f>D81+D82</f>
        <v>0</v>
      </c>
      <c r="E79" s="25">
        <f t="shared" ref="E79:G79" si="14">E81+E82</f>
        <v>62</v>
      </c>
      <c r="F79" s="25">
        <f t="shared" si="14"/>
        <v>0</v>
      </c>
      <c r="G79" s="25">
        <f t="shared" si="14"/>
        <v>0</v>
      </c>
      <c r="H79" s="11"/>
    </row>
    <row r="80" spans="2:8" x14ac:dyDescent="0.25">
      <c r="B80" s="533"/>
      <c r="C80" s="42" t="s">
        <v>15</v>
      </c>
      <c r="D80" s="66"/>
      <c r="E80" s="28"/>
      <c r="F80" s="28"/>
      <c r="G80" s="28"/>
      <c r="H80" s="61"/>
    </row>
    <row r="81" spans="2:8" ht="25.5" x14ac:dyDescent="0.25">
      <c r="B81" s="533"/>
      <c r="C81" s="45" t="s">
        <v>16</v>
      </c>
      <c r="D81" s="32">
        <v>0</v>
      </c>
      <c r="E81" s="28">
        <v>0</v>
      </c>
      <c r="F81" s="28">
        <v>0</v>
      </c>
      <c r="G81" s="28">
        <v>0</v>
      </c>
      <c r="H81" s="61"/>
    </row>
    <row r="82" spans="2:8" x14ac:dyDescent="0.25">
      <c r="B82" s="393"/>
      <c r="C82" s="151" t="s">
        <v>36</v>
      </c>
      <c r="D82" s="152">
        <v>0</v>
      </c>
      <c r="E82" s="90">
        <v>62</v>
      </c>
      <c r="F82" s="90">
        <v>0</v>
      </c>
      <c r="G82" s="90">
        <v>0</v>
      </c>
      <c r="H82" s="91"/>
    </row>
    <row r="83" spans="2:8" ht="20.25" customHeight="1" x14ac:dyDescent="0.25">
      <c r="B83" s="37" t="s">
        <v>228</v>
      </c>
      <c r="C83" s="97" t="s">
        <v>665</v>
      </c>
      <c r="D83" s="21"/>
      <c r="E83" s="38"/>
      <c r="F83" s="38"/>
      <c r="G83" s="38"/>
      <c r="H83" s="63" t="s">
        <v>194</v>
      </c>
    </row>
    <row r="84" spans="2:8" x14ac:dyDescent="0.25">
      <c r="B84" s="532"/>
      <c r="C84" s="23" t="s">
        <v>14</v>
      </c>
      <c r="D84" s="25">
        <f>D86+D87</f>
        <v>0</v>
      </c>
      <c r="E84" s="25">
        <f t="shared" ref="E84:G84" si="15">E86+E87</f>
        <v>77.5</v>
      </c>
      <c r="F84" s="25">
        <f t="shared" si="15"/>
        <v>145</v>
      </c>
      <c r="G84" s="25">
        <f t="shared" si="15"/>
        <v>130</v>
      </c>
      <c r="H84" s="11"/>
    </row>
    <row r="85" spans="2:8" x14ac:dyDescent="0.25">
      <c r="B85" s="533"/>
      <c r="C85" s="42" t="s">
        <v>15</v>
      </c>
      <c r="D85" s="66"/>
      <c r="E85" s="28"/>
      <c r="F85" s="28"/>
      <c r="G85" s="28"/>
      <c r="H85" s="61"/>
    </row>
    <row r="86" spans="2:8" ht="25.5" customHeight="1" x14ac:dyDescent="0.25">
      <c r="B86" s="533"/>
      <c r="C86" s="45" t="s">
        <v>16</v>
      </c>
      <c r="D86" s="32">
        <v>0</v>
      </c>
      <c r="E86" s="28">
        <v>0</v>
      </c>
      <c r="F86" s="28">
        <v>70</v>
      </c>
      <c r="G86" s="28">
        <v>30</v>
      </c>
      <c r="H86" s="61"/>
    </row>
    <row r="87" spans="2:8" ht="25.5" customHeight="1" x14ac:dyDescent="0.25">
      <c r="B87" s="249"/>
      <c r="C87" s="46" t="s">
        <v>24</v>
      </c>
      <c r="D87" s="48">
        <v>0</v>
      </c>
      <c r="E87" s="47">
        <v>77.5</v>
      </c>
      <c r="F87" s="47">
        <v>75</v>
      </c>
      <c r="G87" s="47">
        <v>100</v>
      </c>
      <c r="H87" s="156"/>
    </row>
    <row r="88" spans="2:8" ht="25.5" x14ac:dyDescent="0.25">
      <c r="B88" s="98" t="s">
        <v>229</v>
      </c>
      <c r="C88" s="252" t="s">
        <v>230</v>
      </c>
      <c r="D88" s="179"/>
      <c r="E88" s="38"/>
      <c r="F88" s="38"/>
      <c r="G88" s="38"/>
      <c r="H88" s="63" t="s">
        <v>197</v>
      </c>
    </row>
    <row r="89" spans="2:8" x14ac:dyDescent="0.25">
      <c r="B89" s="249"/>
      <c r="C89" s="251" t="s">
        <v>14</v>
      </c>
      <c r="D89" s="165">
        <f>D91+D92</f>
        <v>64.64</v>
      </c>
      <c r="E89" s="165">
        <f t="shared" ref="E89:G89" si="16">E91+E92</f>
        <v>0</v>
      </c>
      <c r="F89" s="165">
        <f t="shared" si="16"/>
        <v>0</v>
      </c>
      <c r="G89" s="165">
        <f t="shared" si="16"/>
        <v>0</v>
      </c>
      <c r="H89" s="11"/>
    </row>
    <row r="90" spans="2:8" x14ac:dyDescent="0.25">
      <c r="B90" s="249"/>
      <c r="C90" s="250" t="s">
        <v>15</v>
      </c>
      <c r="D90" s="71"/>
      <c r="E90" s="28"/>
      <c r="F90" s="28"/>
      <c r="G90" s="28"/>
      <c r="H90" s="61"/>
    </row>
    <row r="91" spans="2:8" ht="25.5" x14ac:dyDescent="0.25">
      <c r="B91" s="249"/>
      <c r="C91" s="250" t="s">
        <v>16</v>
      </c>
      <c r="D91" s="71">
        <v>0.64</v>
      </c>
      <c r="E91" s="28">
        <v>0</v>
      </c>
      <c r="F91" s="28">
        <v>0</v>
      </c>
      <c r="G91" s="28">
        <v>0</v>
      </c>
      <c r="H91" s="61"/>
    </row>
    <row r="92" spans="2:8" x14ac:dyDescent="0.25">
      <c r="B92" s="249"/>
      <c r="C92" s="151" t="s">
        <v>36</v>
      </c>
      <c r="D92" s="152">
        <v>64</v>
      </c>
      <c r="E92" s="90">
        <v>0</v>
      </c>
      <c r="F92" s="90">
        <v>0</v>
      </c>
      <c r="G92" s="90">
        <v>0</v>
      </c>
      <c r="H92" s="91"/>
    </row>
    <row r="93" spans="2:8" ht="25.5" x14ac:dyDescent="0.25">
      <c r="B93" s="473" t="s">
        <v>231</v>
      </c>
      <c r="C93" s="474" t="s">
        <v>232</v>
      </c>
      <c r="D93" s="179"/>
      <c r="E93" s="38"/>
      <c r="F93" s="38"/>
      <c r="G93" s="38"/>
      <c r="H93" s="63" t="s">
        <v>197</v>
      </c>
    </row>
    <row r="94" spans="2:8" x14ac:dyDescent="0.25">
      <c r="B94" s="249"/>
      <c r="C94" s="251" t="s">
        <v>14</v>
      </c>
      <c r="D94" s="165">
        <f>D96</f>
        <v>0</v>
      </c>
      <c r="E94" s="165">
        <f t="shared" ref="E94:G94" si="17">E96</f>
        <v>5</v>
      </c>
      <c r="F94" s="165">
        <f t="shared" si="17"/>
        <v>5</v>
      </c>
      <c r="G94" s="165">
        <f t="shared" si="17"/>
        <v>5</v>
      </c>
      <c r="H94" s="11"/>
    </row>
    <row r="95" spans="2:8" x14ac:dyDescent="0.25">
      <c r="B95" s="249"/>
      <c r="C95" s="250" t="s">
        <v>15</v>
      </c>
      <c r="D95" s="71"/>
      <c r="E95" s="28"/>
      <c r="F95" s="28"/>
      <c r="G95" s="28"/>
      <c r="H95" s="61"/>
    </row>
    <row r="96" spans="2:8" ht="25.5" x14ac:dyDescent="0.25">
      <c r="B96" s="249"/>
      <c r="C96" s="250" t="s">
        <v>16</v>
      </c>
      <c r="D96" s="71">
        <v>0</v>
      </c>
      <c r="E96" s="28">
        <v>5</v>
      </c>
      <c r="F96" s="28">
        <v>5</v>
      </c>
      <c r="G96" s="28">
        <v>5</v>
      </c>
      <c r="H96" s="61"/>
    </row>
    <row r="97" spans="2:11" x14ac:dyDescent="0.25">
      <c r="B97" s="107"/>
      <c r="C97" s="108" t="s">
        <v>15</v>
      </c>
      <c r="D97" s="109"/>
      <c r="E97" s="109"/>
      <c r="F97" s="109"/>
      <c r="G97" s="109"/>
      <c r="H97" s="110"/>
      <c r="K97" s="121"/>
    </row>
    <row r="98" spans="2:11" ht="25.5" x14ac:dyDescent="0.25">
      <c r="B98" s="107"/>
      <c r="C98" s="108" t="s">
        <v>16</v>
      </c>
      <c r="D98" s="157"/>
      <c r="E98" s="157"/>
      <c r="F98" s="157"/>
      <c r="G98" s="157"/>
      <c r="H98" s="110"/>
      <c r="K98" s="121"/>
    </row>
    <row r="99" spans="2:11" ht="25.5" x14ac:dyDescent="0.25">
      <c r="B99" s="133"/>
      <c r="C99" s="113" t="s">
        <v>115</v>
      </c>
      <c r="D99" s="114">
        <f>SUM(D7,D16,D27,D31,D36,D40,D44,D49,D54,D60,D66,D70,D75,D79,D84,D89)</f>
        <v>753.14</v>
      </c>
      <c r="E99" s="114">
        <f>SUM(E7,E16,E27,E31,E36,E40,E44,E49,E54,E60,E66,E70,E75,E79,E84,E89)</f>
        <v>1965.3</v>
      </c>
      <c r="F99" s="114">
        <f t="shared" ref="F99:G99" si="18">SUM(F7,F16,F27,F31,F36,F40,F44,F49,F54,F60,F66,F70,F75,F79,F84,F89)</f>
        <v>1643.93</v>
      </c>
      <c r="G99" s="114">
        <f t="shared" si="18"/>
        <v>591.43000000000006</v>
      </c>
      <c r="H99" s="389"/>
      <c r="K99" s="121"/>
    </row>
    <row r="100" spans="2:11" x14ac:dyDescent="0.25">
      <c r="B100" s="135"/>
      <c r="C100" s="116" t="s">
        <v>116</v>
      </c>
      <c r="D100" s="109">
        <v>97</v>
      </c>
      <c r="E100" s="111">
        <f>E84+E11</f>
        <v>857.5</v>
      </c>
      <c r="F100" s="111">
        <f t="shared" ref="F100:G100" si="19">F84+F11</f>
        <v>145</v>
      </c>
      <c r="G100" s="111">
        <f t="shared" si="19"/>
        <v>130</v>
      </c>
      <c r="H100" s="110"/>
      <c r="K100" s="121"/>
    </row>
    <row r="101" spans="2:11" ht="25.5" x14ac:dyDescent="0.25">
      <c r="B101" s="135"/>
      <c r="C101" s="116" t="s">
        <v>117</v>
      </c>
      <c r="D101" s="158" t="s">
        <v>233</v>
      </c>
      <c r="E101" s="118"/>
      <c r="F101" s="158"/>
      <c r="G101" s="158"/>
      <c r="H101" s="110"/>
      <c r="K101" s="121"/>
    </row>
    <row r="105" spans="2:11" x14ac:dyDescent="0.25">
      <c r="K105" s="236"/>
    </row>
    <row r="106" spans="2:11" ht="25.5" hidden="1" x14ac:dyDescent="0.25">
      <c r="C106" s="31" t="s">
        <v>16</v>
      </c>
      <c r="D106" s="28">
        <f>D86+D77+D72+D51+D46+D42+D38+D33+D29+D18+D9</f>
        <v>118.5</v>
      </c>
      <c r="E106" s="28">
        <f>E86+E77+E72+E51+E46+E42+E38+E33+E29+E18+E9</f>
        <v>627.29999999999995</v>
      </c>
      <c r="F106" s="28">
        <f>F86+F77+F72+F51+F46+F42+F38+F33+F29+F18+F9</f>
        <v>391.43</v>
      </c>
      <c r="G106" s="28">
        <f>G86+G77+G72+G51+G46+G42+G38+G33+G29+G18+G9</f>
        <v>251.43</v>
      </c>
    </row>
    <row r="107" spans="2:11" ht="25.5" hidden="1" x14ac:dyDescent="0.25">
      <c r="C107" s="46" t="s">
        <v>24</v>
      </c>
      <c r="D107" s="28">
        <f>D52+D47+D19</f>
        <v>570</v>
      </c>
      <c r="E107" s="28">
        <f>E19+E47+E52+E87</f>
        <v>637.5</v>
      </c>
      <c r="F107" s="28">
        <f>F19+F47+F52+F87</f>
        <v>775</v>
      </c>
      <c r="G107" s="28">
        <f>G19+G47+G52+G87</f>
        <v>100</v>
      </c>
    </row>
    <row r="108" spans="2:11" hidden="1" x14ac:dyDescent="0.25">
      <c r="C108" s="80" t="s">
        <v>36</v>
      </c>
      <c r="D108" s="28">
        <v>0</v>
      </c>
      <c r="E108" s="28">
        <v>0</v>
      </c>
      <c r="F108" s="28">
        <v>0</v>
      </c>
      <c r="G108" s="28">
        <v>0</v>
      </c>
    </row>
    <row r="109" spans="2:11" hidden="1" x14ac:dyDescent="0.25">
      <c r="C109" s="92" t="s">
        <v>71</v>
      </c>
      <c r="D109" s="28">
        <v>0</v>
      </c>
      <c r="E109" s="28">
        <v>0</v>
      </c>
      <c r="F109" s="28">
        <v>0</v>
      </c>
      <c r="G109" s="28">
        <v>0</v>
      </c>
    </row>
    <row r="110" spans="2:11" hidden="1" x14ac:dyDescent="0.25">
      <c r="C110" s="120" t="s">
        <v>119</v>
      </c>
      <c r="D110" s="28">
        <v>0</v>
      </c>
      <c r="E110" s="28">
        <v>0</v>
      </c>
      <c r="F110" s="28">
        <v>0</v>
      </c>
      <c r="G110" s="28">
        <v>0</v>
      </c>
    </row>
  </sheetData>
  <sheetProtection algorithmName="SHA-512" hashValue="Q20Usb0JjVrGkk+HaEivdJzLyxur2wBEqXL4MYadZgxH96TLY2pmEJybB/IikzpBitGkUtwaMWQpB+IaQcwEHg==" saltValue="ZB/jtOmdgp0wi5OUJiNjDw==" spinCount="100000" sheet="1" objects="1" scenarios="1"/>
  <mergeCells count="29">
    <mergeCell ref="K23:K26"/>
    <mergeCell ref="B27:B29"/>
    <mergeCell ref="J28:J29"/>
    <mergeCell ref="K28:K29"/>
    <mergeCell ref="B84:B86"/>
    <mergeCell ref="B44:B46"/>
    <mergeCell ref="B49:B51"/>
    <mergeCell ref="B66:B68"/>
    <mergeCell ref="B70:B72"/>
    <mergeCell ref="B75:B77"/>
    <mergeCell ref="B79:B81"/>
    <mergeCell ref="B36:B38"/>
    <mergeCell ref="B21:B23"/>
    <mergeCell ref="B2:H2"/>
    <mergeCell ref="J7:J9"/>
    <mergeCell ref="J30:J31"/>
    <mergeCell ref="J21:J22"/>
    <mergeCell ref="K7:K9"/>
    <mergeCell ref="J15:J16"/>
    <mergeCell ref="K15:K16"/>
    <mergeCell ref="B16:B18"/>
    <mergeCell ref="B7:B9"/>
    <mergeCell ref="B11:B14"/>
    <mergeCell ref="K30:K31"/>
    <mergeCell ref="B31:B33"/>
    <mergeCell ref="J32:J33"/>
    <mergeCell ref="K32:K33"/>
    <mergeCell ref="K21:K22"/>
    <mergeCell ref="J23:J26"/>
  </mergeCells>
  <pageMargins left="0.7" right="0.7" top="0.75" bottom="0.75" header="0.3" footer="0.3"/>
  <pageSetup paperSize="9" fitToWidth="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93A4-DCD5-49AB-BD92-B575C388E831}">
  <dimension ref="B2:N140"/>
  <sheetViews>
    <sheetView showGridLines="0" topLeftCell="A70" zoomScaleNormal="100" workbookViewId="0">
      <selection activeCell="A70" sqref="A1:XFD1048576"/>
    </sheetView>
  </sheetViews>
  <sheetFormatPr defaultColWidth="9.140625" defaultRowHeight="12.75" x14ac:dyDescent="0.25"/>
  <cols>
    <col min="1" max="1" width="2.5703125" style="2" customWidth="1"/>
    <col min="2" max="2" width="17.7109375" style="2" customWidth="1"/>
    <col min="3" max="3" width="49.28515625" style="121" customWidth="1"/>
    <col min="4" max="4" width="14.7109375" style="1" hidden="1" customWidth="1"/>
    <col min="5" max="7" width="14.7109375" style="122" customWidth="1"/>
    <col min="8" max="8" width="14.7109375" style="1" customWidth="1"/>
    <col min="9" max="10" width="15" style="1" hidden="1" customWidth="1"/>
    <col min="11" max="11" width="13.7109375" style="121" customWidth="1"/>
    <col min="12" max="12" width="28.7109375" style="2" customWidth="1"/>
    <col min="13" max="13" width="15.42578125" style="2" customWidth="1"/>
    <col min="14" max="14" width="19" style="2" customWidth="1"/>
    <col min="15" max="16384" width="9.140625" style="2"/>
  </cols>
  <sheetData>
    <row r="2" spans="2:14" ht="39.6" customHeight="1" x14ac:dyDescent="0.25">
      <c r="B2" s="538" t="s">
        <v>234</v>
      </c>
      <c r="C2" s="538"/>
      <c r="D2" s="538"/>
      <c r="E2" s="538"/>
      <c r="F2" s="538"/>
      <c r="G2" s="538"/>
      <c r="H2" s="538"/>
    </row>
    <row r="3" spans="2:14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4" x14ac:dyDescent="0.25">
      <c r="B4" s="9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14" ht="27.75" customHeight="1" x14ac:dyDescent="0.25">
      <c r="B5" s="123" t="s">
        <v>235</v>
      </c>
      <c r="C5" s="123" t="s">
        <v>236</v>
      </c>
      <c r="D5" s="124"/>
      <c r="E5" s="125"/>
      <c r="F5" s="125"/>
      <c r="G5" s="125"/>
      <c r="H5" s="126"/>
      <c r="L5" s="18"/>
      <c r="M5" s="18"/>
    </row>
    <row r="6" spans="2:14" ht="25.5" x14ac:dyDescent="0.25">
      <c r="B6" s="37" t="s">
        <v>237</v>
      </c>
      <c r="C6" s="20" t="s">
        <v>238</v>
      </c>
      <c r="D6" s="38"/>
      <c r="E6" s="21"/>
      <c r="F6" s="22"/>
      <c r="G6" s="22"/>
      <c r="H6" s="39"/>
      <c r="J6" s="407"/>
      <c r="K6" s="408"/>
      <c r="L6" s="409"/>
    </row>
    <row r="7" spans="2:14" ht="12.75" customHeight="1" x14ac:dyDescent="0.25">
      <c r="B7" s="532"/>
      <c r="C7" s="23" t="s">
        <v>14</v>
      </c>
      <c r="D7" s="25">
        <f>D9</f>
        <v>164.3</v>
      </c>
      <c r="E7" s="25" t="str">
        <f>E9</f>
        <v>204,9</v>
      </c>
      <c r="F7" s="25" t="str">
        <f t="shared" ref="F7:G7" si="0">F9</f>
        <v>204,10</v>
      </c>
      <c r="G7" s="25" t="str">
        <f t="shared" si="0"/>
        <v>204,11</v>
      </c>
      <c r="H7" s="41"/>
      <c r="J7" s="410"/>
      <c r="K7" s="403"/>
      <c r="L7" s="405"/>
    </row>
    <row r="8" spans="2:14" ht="12.75" customHeight="1" x14ac:dyDescent="0.25">
      <c r="B8" s="533"/>
      <c r="C8" s="42" t="s">
        <v>15</v>
      </c>
      <c r="D8" s="29"/>
      <c r="E8" s="43"/>
      <c r="F8" s="43"/>
      <c r="G8" s="43"/>
      <c r="H8" s="44"/>
      <c r="J8" s="410"/>
      <c r="K8" s="403"/>
      <c r="L8" s="405"/>
      <c r="M8" s="404"/>
      <c r="N8" s="83"/>
    </row>
    <row r="9" spans="2:14" ht="18" customHeight="1" x14ac:dyDescent="0.25">
      <c r="B9" s="533"/>
      <c r="C9" s="204" t="s">
        <v>36</v>
      </c>
      <c r="D9" s="168">
        <v>164.3</v>
      </c>
      <c r="E9" s="168" t="s">
        <v>239</v>
      </c>
      <c r="F9" s="168" t="s">
        <v>667</v>
      </c>
      <c r="G9" s="168" t="s">
        <v>668</v>
      </c>
      <c r="H9" s="205"/>
      <c r="J9" s="595"/>
      <c r="K9" s="159"/>
      <c r="L9" s="160"/>
      <c r="M9" s="159"/>
      <c r="N9" s="83"/>
    </row>
    <row r="10" spans="2:14" ht="25.5" x14ac:dyDescent="0.25">
      <c r="B10" s="37" t="s">
        <v>240</v>
      </c>
      <c r="C10" s="20" t="s">
        <v>241</v>
      </c>
      <c r="D10" s="21"/>
      <c r="E10" s="21">
        <f>E11</f>
        <v>4</v>
      </c>
      <c r="F10" s="21"/>
      <c r="G10" s="21"/>
      <c r="H10" s="139"/>
      <c r="J10" s="559"/>
      <c r="K10" s="159"/>
      <c r="L10" s="160"/>
      <c r="M10" s="159"/>
      <c r="N10" s="83"/>
    </row>
    <row r="11" spans="2:14" ht="12.75" customHeight="1" x14ac:dyDescent="0.25">
      <c r="B11" s="532"/>
      <c r="C11" s="23" t="s">
        <v>14</v>
      </c>
      <c r="D11" s="25">
        <f>D13</f>
        <v>3.5</v>
      </c>
      <c r="E11" s="25">
        <f t="shared" ref="E11:G11" si="1">E13</f>
        <v>4</v>
      </c>
      <c r="F11" s="25">
        <f t="shared" si="1"/>
        <v>4</v>
      </c>
      <c r="G11" s="25">
        <f t="shared" si="1"/>
        <v>0</v>
      </c>
      <c r="H11" s="41"/>
      <c r="J11" s="410"/>
      <c r="K11" s="159"/>
      <c r="L11" s="160"/>
      <c r="M11" s="159"/>
      <c r="N11" s="83"/>
    </row>
    <row r="12" spans="2:14" ht="18.75" customHeight="1" x14ac:dyDescent="0.25">
      <c r="B12" s="533"/>
      <c r="C12" s="42" t="s">
        <v>15</v>
      </c>
      <c r="D12" s="29"/>
      <c r="E12" s="43"/>
      <c r="F12" s="43"/>
      <c r="G12" s="43"/>
      <c r="H12" s="44"/>
      <c r="J12" s="595"/>
      <c r="K12" s="159"/>
      <c r="L12" s="160"/>
      <c r="M12" s="159"/>
      <c r="N12" s="83"/>
    </row>
    <row r="13" spans="2:14" ht="18" customHeight="1" x14ac:dyDescent="0.25">
      <c r="B13" s="533"/>
      <c r="C13" s="204" t="s">
        <v>36</v>
      </c>
      <c r="D13" s="164">
        <v>3.5</v>
      </c>
      <c r="E13" s="164">
        <v>4</v>
      </c>
      <c r="F13" s="164">
        <v>4</v>
      </c>
      <c r="G13" s="164">
        <v>0</v>
      </c>
      <c r="H13" s="205"/>
      <c r="J13" s="559"/>
      <c r="K13" s="159"/>
      <c r="L13" s="160"/>
      <c r="M13" s="159"/>
      <c r="N13" s="83"/>
    </row>
    <row r="14" spans="2:14" ht="25.5" x14ac:dyDescent="0.25">
      <c r="B14" s="37" t="s">
        <v>242</v>
      </c>
      <c r="C14" s="20" t="s">
        <v>243</v>
      </c>
      <c r="D14" s="21"/>
      <c r="E14" s="21"/>
      <c r="F14" s="21"/>
      <c r="G14" s="21"/>
      <c r="H14" s="139"/>
      <c r="J14" s="261"/>
      <c r="K14" s="159"/>
      <c r="L14" s="160"/>
      <c r="M14" s="159"/>
      <c r="N14" s="83"/>
    </row>
    <row r="15" spans="2:14" ht="12.75" customHeight="1" x14ac:dyDescent="0.25">
      <c r="B15" s="532"/>
      <c r="C15" s="23" t="s">
        <v>14</v>
      </c>
      <c r="D15" s="25">
        <f>D17+D18</f>
        <v>0</v>
      </c>
      <c r="E15" s="25">
        <f t="shared" ref="E15:G15" si="2">E17+E18</f>
        <v>0</v>
      </c>
      <c r="F15" s="25">
        <f t="shared" si="2"/>
        <v>0</v>
      </c>
      <c r="G15" s="25">
        <f t="shared" si="2"/>
        <v>0</v>
      </c>
      <c r="H15" s="41"/>
      <c r="J15" s="410"/>
      <c r="K15" s="159"/>
      <c r="L15" s="160"/>
      <c r="M15" s="159"/>
      <c r="N15" s="83"/>
    </row>
    <row r="16" spans="2:14" ht="12.75" customHeight="1" x14ac:dyDescent="0.25">
      <c r="B16" s="533"/>
      <c r="C16" s="42" t="s">
        <v>15</v>
      </c>
      <c r="D16" s="29"/>
      <c r="E16" s="43"/>
      <c r="F16" s="43"/>
      <c r="G16" s="43"/>
      <c r="H16" s="44"/>
      <c r="J16" s="595"/>
      <c r="K16" s="159"/>
      <c r="L16" s="160"/>
      <c r="M16" s="159"/>
      <c r="N16" s="83"/>
    </row>
    <row r="17" spans="2:14" ht="25.5" x14ac:dyDescent="0.25">
      <c r="B17" s="533"/>
      <c r="C17" s="45" t="s">
        <v>16</v>
      </c>
      <c r="D17" s="32">
        <v>0</v>
      </c>
      <c r="E17" s="43">
        <v>0</v>
      </c>
      <c r="F17" s="43">
        <v>0</v>
      </c>
      <c r="G17" s="43">
        <v>0</v>
      </c>
      <c r="H17" s="44"/>
      <c r="J17" s="559"/>
      <c r="K17" s="159"/>
      <c r="L17" s="160"/>
      <c r="M17" s="159"/>
      <c r="N17" s="83"/>
    </row>
    <row r="18" spans="2:14" ht="12.75" customHeight="1" x14ac:dyDescent="0.25">
      <c r="B18" s="533"/>
      <c r="C18" s="204" t="s">
        <v>36</v>
      </c>
      <c r="D18" s="167">
        <v>0</v>
      </c>
      <c r="E18" s="168">
        <v>0</v>
      </c>
      <c r="F18" s="168">
        <v>0</v>
      </c>
      <c r="G18" s="168">
        <v>0</v>
      </c>
      <c r="H18" s="205"/>
      <c r="J18" s="559"/>
      <c r="K18" s="159"/>
      <c r="L18" s="160"/>
      <c r="M18" s="159"/>
      <c r="N18" s="83"/>
    </row>
    <row r="19" spans="2:14" ht="25.5" x14ac:dyDescent="0.25">
      <c r="B19" s="37" t="s">
        <v>244</v>
      </c>
      <c r="C19" s="20" t="s">
        <v>245</v>
      </c>
      <c r="D19" s="21"/>
      <c r="E19" s="21"/>
      <c r="F19" s="21"/>
      <c r="G19" s="21"/>
      <c r="H19" s="139"/>
      <c r="J19" s="559"/>
      <c r="K19" s="159"/>
      <c r="L19" s="160"/>
      <c r="M19" s="159"/>
      <c r="N19" s="83"/>
    </row>
    <row r="20" spans="2:14" ht="12.75" customHeight="1" x14ac:dyDescent="0.25">
      <c r="B20" s="596"/>
      <c r="C20" s="102" t="s">
        <v>14</v>
      </c>
      <c r="D20" s="25">
        <f>D22</f>
        <v>37</v>
      </c>
      <c r="E20" s="25">
        <f t="shared" ref="E20:G20" si="3">E22</f>
        <v>43</v>
      </c>
      <c r="F20" s="25">
        <f t="shared" si="3"/>
        <v>43</v>
      </c>
      <c r="G20" s="25">
        <f t="shared" si="3"/>
        <v>43</v>
      </c>
      <c r="H20" s="41"/>
      <c r="J20" s="559"/>
      <c r="K20" s="159"/>
      <c r="L20" s="160"/>
      <c r="M20" s="159"/>
      <c r="N20" s="83"/>
    </row>
    <row r="21" spans="2:14" ht="12.75" customHeight="1" x14ac:dyDescent="0.25">
      <c r="B21" s="596"/>
      <c r="C21" s="103" t="s">
        <v>15</v>
      </c>
      <c r="D21" s="29"/>
      <c r="E21" s="43"/>
      <c r="F21" s="43"/>
      <c r="G21" s="43"/>
      <c r="H21" s="44"/>
      <c r="J21" s="410"/>
      <c r="K21" s="159"/>
      <c r="L21" s="160"/>
      <c r="M21" s="159"/>
      <c r="N21" s="83"/>
    </row>
    <row r="22" spans="2:14" ht="25.5" x14ac:dyDescent="0.25">
      <c r="B22" s="596"/>
      <c r="C22" s="104" t="s">
        <v>16</v>
      </c>
      <c r="D22" s="66">
        <v>37</v>
      </c>
      <c r="E22" s="66">
        <v>43</v>
      </c>
      <c r="F22" s="66">
        <v>43</v>
      </c>
      <c r="G22" s="66">
        <v>43</v>
      </c>
      <c r="H22" s="44"/>
      <c r="J22" s="161"/>
      <c r="K22" s="159"/>
      <c r="L22" s="160"/>
      <c r="M22" s="159"/>
      <c r="N22" s="83"/>
    </row>
    <row r="23" spans="2:14" ht="24.75" customHeight="1" x14ac:dyDescent="0.25">
      <c r="B23" s="477" t="s">
        <v>246</v>
      </c>
      <c r="C23" s="20" t="s">
        <v>247</v>
      </c>
      <c r="D23" s="21"/>
      <c r="E23" s="38"/>
      <c r="F23" s="38"/>
      <c r="G23" s="38"/>
      <c r="H23" s="63" t="s">
        <v>248</v>
      </c>
      <c r="J23" s="595"/>
      <c r="K23" s="159"/>
      <c r="L23" s="160"/>
      <c r="M23" s="159"/>
      <c r="N23" s="83"/>
    </row>
    <row r="24" spans="2:14" ht="15.75" customHeight="1" x14ac:dyDescent="0.25">
      <c r="B24" s="532"/>
      <c r="C24" s="23" t="s">
        <v>14</v>
      </c>
      <c r="D24" s="25">
        <f>D26+D27</f>
        <v>1673</v>
      </c>
      <c r="E24" s="25">
        <f t="shared" ref="E24:G24" si="4">E26+E27</f>
        <v>2218.1999999999998</v>
      </c>
      <c r="F24" s="25">
        <f t="shared" si="4"/>
        <v>2413.3000000000002</v>
      </c>
      <c r="G24" s="25">
        <f t="shared" si="4"/>
        <v>2617.6</v>
      </c>
      <c r="H24" s="11"/>
      <c r="J24" s="559"/>
      <c r="K24" s="159"/>
      <c r="L24" s="160"/>
      <c r="M24" s="159"/>
      <c r="N24" s="83"/>
    </row>
    <row r="25" spans="2:14" ht="12.75" customHeight="1" x14ac:dyDescent="0.25">
      <c r="B25" s="533"/>
      <c r="C25" s="42" t="s">
        <v>15</v>
      </c>
      <c r="D25" s="66"/>
      <c r="E25" s="28"/>
      <c r="F25" s="28"/>
      <c r="G25" s="28"/>
      <c r="H25" s="61"/>
      <c r="J25" s="595"/>
      <c r="K25" s="159"/>
      <c r="L25" s="160"/>
      <c r="M25" s="159"/>
      <c r="N25" s="83"/>
    </row>
    <row r="26" spans="2:14" ht="25.5" customHeight="1" x14ac:dyDescent="0.25">
      <c r="B26" s="533"/>
      <c r="C26" s="45" t="s">
        <v>16</v>
      </c>
      <c r="D26" s="32">
        <v>1037</v>
      </c>
      <c r="E26" s="32">
        <v>1100</v>
      </c>
      <c r="F26" s="32">
        <v>1200</v>
      </c>
      <c r="G26" s="32">
        <v>1300</v>
      </c>
      <c r="H26" s="61"/>
      <c r="J26" s="559"/>
      <c r="K26" s="159"/>
      <c r="L26" s="160"/>
      <c r="M26" s="159"/>
      <c r="N26" s="83"/>
    </row>
    <row r="27" spans="2:14" ht="12.75" customHeight="1" x14ac:dyDescent="0.25">
      <c r="B27" s="393"/>
      <c r="C27" s="163" t="s">
        <v>36</v>
      </c>
      <c r="D27" s="164">
        <v>636</v>
      </c>
      <c r="E27" s="164">
        <v>1118.2</v>
      </c>
      <c r="F27" s="164">
        <v>1213.3</v>
      </c>
      <c r="G27" s="164">
        <v>1317.6</v>
      </c>
      <c r="H27" s="203"/>
      <c r="J27" s="410"/>
      <c r="K27" s="159"/>
      <c r="L27" s="160"/>
      <c r="M27" s="159"/>
      <c r="N27" s="83"/>
    </row>
    <row r="28" spans="2:14" ht="33" customHeight="1" x14ac:dyDescent="0.25">
      <c r="B28" s="37" t="s">
        <v>249</v>
      </c>
      <c r="C28" s="20" t="s">
        <v>250</v>
      </c>
      <c r="D28" s="21"/>
      <c r="E28" s="38"/>
      <c r="F28" s="38"/>
      <c r="G28" s="38"/>
      <c r="H28" s="63"/>
      <c r="J28" s="410"/>
      <c r="K28" s="159"/>
      <c r="L28" s="160"/>
      <c r="M28" s="159"/>
      <c r="N28" s="83"/>
    </row>
    <row r="29" spans="2:14" ht="15.75" customHeight="1" x14ac:dyDescent="0.25">
      <c r="B29" s="532"/>
      <c r="C29" s="23" t="s">
        <v>14</v>
      </c>
      <c r="D29" s="25">
        <f>D31</f>
        <v>80</v>
      </c>
      <c r="E29" s="25">
        <f t="shared" ref="E29:G29" si="5">E31</f>
        <v>70</v>
      </c>
      <c r="F29" s="25">
        <f t="shared" si="5"/>
        <v>70</v>
      </c>
      <c r="G29" s="25">
        <f t="shared" si="5"/>
        <v>70</v>
      </c>
      <c r="H29" s="11"/>
      <c r="J29" s="595"/>
      <c r="K29" s="159"/>
      <c r="L29" s="160"/>
      <c r="M29" s="159"/>
      <c r="N29" s="83"/>
    </row>
    <row r="30" spans="2:14" ht="14.25" customHeight="1" x14ac:dyDescent="0.25">
      <c r="B30" s="533"/>
      <c r="C30" s="42" t="s">
        <v>15</v>
      </c>
      <c r="D30" s="66"/>
      <c r="E30" s="28"/>
      <c r="F30" s="28"/>
      <c r="G30" s="28"/>
      <c r="H30" s="61"/>
      <c r="J30" s="559"/>
      <c r="K30" s="159"/>
      <c r="L30" s="160"/>
      <c r="M30" s="159"/>
      <c r="N30" s="83"/>
    </row>
    <row r="31" spans="2:14" ht="25.5" x14ac:dyDescent="0.25">
      <c r="B31" s="533"/>
      <c r="C31" s="45" t="s">
        <v>16</v>
      </c>
      <c r="D31" s="32">
        <v>80</v>
      </c>
      <c r="E31" s="32">
        <v>70</v>
      </c>
      <c r="F31" s="32">
        <v>70</v>
      </c>
      <c r="G31" s="32">
        <v>70</v>
      </c>
      <c r="H31" s="61"/>
      <c r="J31" s="410"/>
      <c r="K31" s="159"/>
      <c r="L31" s="160"/>
      <c r="M31" s="159"/>
      <c r="N31" s="83"/>
    </row>
    <row r="32" spans="2:14" ht="25.5" x14ac:dyDescent="0.25">
      <c r="B32" s="37" t="s">
        <v>251</v>
      </c>
      <c r="C32" s="20" t="s">
        <v>252</v>
      </c>
      <c r="D32" s="21"/>
      <c r="E32" s="38"/>
      <c r="F32" s="38"/>
      <c r="G32" s="38"/>
      <c r="H32" s="63"/>
      <c r="J32" s="595"/>
      <c r="K32" s="159"/>
      <c r="L32" s="160"/>
      <c r="M32" s="159"/>
      <c r="N32" s="83"/>
    </row>
    <row r="33" spans="2:14" ht="15.75" customHeight="1" x14ac:dyDescent="0.25">
      <c r="B33" s="532"/>
      <c r="C33" s="23" t="s">
        <v>14</v>
      </c>
      <c r="D33" s="162">
        <f>D35+D36+D37+D38</f>
        <v>4313</v>
      </c>
      <c r="E33" s="162">
        <f t="shared" ref="E33:G33" si="6">E35+E36+E37+E38</f>
        <v>4313</v>
      </c>
      <c r="F33" s="162">
        <f t="shared" si="6"/>
        <v>4313</v>
      </c>
      <c r="G33" s="162">
        <f t="shared" si="6"/>
        <v>4313</v>
      </c>
      <c r="H33" s="85"/>
      <c r="J33" s="559"/>
      <c r="K33" s="159"/>
      <c r="L33" s="160"/>
      <c r="M33" s="159"/>
      <c r="N33" s="83"/>
    </row>
    <row r="34" spans="2:14" ht="15.75" customHeight="1" x14ac:dyDescent="0.25">
      <c r="B34" s="533"/>
      <c r="C34" s="42" t="s">
        <v>15</v>
      </c>
      <c r="D34" s="43"/>
      <c r="E34" s="28"/>
      <c r="F34" s="28"/>
      <c r="G34" s="28"/>
      <c r="H34" s="61"/>
      <c r="J34" s="595"/>
      <c r="K34" s="159"/>
      <c r="L34" s="160"/>
      <c r="M34" s="159"/>
      <c r="N34" s="83"/>
    </row>
    <row r="35" spans="2:14" ht="25.5" customHeight="1" x14ac:dyDescent="0.25">
      <c r="B35" s="533"/>
      <c r="C35" s="45" t="s">
        <v>16</v>
      </c>
      <c r="D35" s="71">
        <v>2810</v>
      </c>
      <c r="E35" s="71">
        <v>2810</v>
      </c>
      <c r="F35" s="71">
        <v>2810</v>
      </c>
      <c r="G35" s="71">
        <v>2810</v>
      </c>
      <c r="H35" s="61"/>
      <c r="J35" s="559"/>
      <c r="K35" s="159"/>
      <c r="L35" s="160"/>
      <c r="M35" s="159"/>
      <c r="N35" s="83"/>
    </row>
    <row r="36" spans="2:14" ht="19.5" customHeight="1" x14ac:dyDescent="0.25">
      <c r="B36" s="393"/>
      <c r="C36" s="163" t="s">
        <v>36</v>
      </c>
      <c r="D36" s="164">
        <v>469.8</v>
      </c>
      <c r="E36" s="164">
        <v>469.8</v>
      </c>
      <c r="F36" s="164">
        <v>469.8</v>
      </c>
      <c r="G36" s="164">
        <v>469.8</v>
      </c>
      <c r="H36" s="203"/>
      <c r="J36" s="261"/>
      <c r="K36" s="159"/>
      <c r="L36" s="160"/>
      <c r="M36" s="159"/>
      <c r="N36" s="83"/>
    </row>
    <row r="37" spans="2:14" ht="20.25" customHeight="1" x14ac:dyDescent="0.25">
      <c r="B37" s="393"/>
      <c r="C37" s="46" t="s">
        <v>24</v>
      </c>
      <c r="D37" s="48">
        <v>377.1</v>
      </c>
      <c r="E37" s="48">
        <v>377.1</v>
      </c>
      <c r="F37" s="48">
        <v>377.1</v>
      </c>
      <c r="G37" s="48">
        <v>377.1</v>
      </c>
      <c r="H37" s="156"/>
      <c r="J37" s="261"/>
      <c r="K37" s="159"/>
      <c r="L37" s="160"/>
      <c r="M37" s="159"/>
      <c r="N37" s="83"/>
    </row>
    <row r="38" spans="2:14" ht="16.5" customHeight="1" x14ac:dyDescent="0.25">
      <c r="B38" s="393"/>
      <c r="C38" s="89" t="s">
        <v>71</v>
      </c>
      <c r="D38" s="152">
        <v>656.1</v>
      </c>
      <c r="E38" s="152">
        <v>656.1</v>
      </c>
      <c r="F38" s="152">
        <v>656.1</v>
      </c>
      <c r="G38" s="152">
        <v>656.1</v>
      </c>
      <c r="H38" s="91"/>
      <c r="J38" s="261"/>
      <c r="K38" s="159"/>
      <c r="L38" s="160"/>
      <c r="M38" s="159"/>
      <c r="N38" s="83"/>
    </row>
    <row r="39" spans="2:14" ht="25.5" customHeight="1" x14ac:dyDescent="0.25">
      <c r="B39" s="37" t="s">
        <v>253</v>
      </c>
      <c r="C39" s="20" t="s">
        <v>254</v>
      </c>
      <c r="D39" s="21"/>
      <c r="E39" s="38"/>
      <c r="F39" s="38"/>
      <c r="G39" s="38"/>
      <c r="H39" s="63"/>
      <c r="J39" s="595"/>
      <c r="K39" s="159"/>
      <c r="L39" s="160"/>
      <c r="M39" s="159"/>
      <c r="N39" s="83"/>
    </row>
    <row r="40" spans="2:14" ht="15" x14ac:dyDescent="0.25">
      <c r="B40" s="532"/>
      <c r="C40" s="23" t="s">
        <v>14</v>
      </c>
      <c r="D40" s="64">
        <f>D42</f>
        <v>720</v>
      </c>
      <c r="E40" s="64">
        <f t="shared" ref="E40:G40" si="7">E42</f>
        <v>865</v>
      </c>
      <c r="F40" s="64">
        <f t="shared" si="7"/>
        <v>865</v>
      </c>
      <c r="G40" s="64">
        <f t="shared" si="7"/>
        <v>865</v>
      </c>
      <c r="H40" s="11"/>
      <c r="J40" s="559"/>
      <c r="K40" s="159"/>
      <c r="L40" s="160"/>
      <c r="M40" s="159"/>
      <c r="N40" s="83"/>
    </row>
    <row r="41" spans="2:14" ht="12.75" customHeight="1" x14ac:dyDescent="0.25">
      <c r="B41" s="533"/>
      <c r="C41" s="42" t="s">
        <v>15</v>
      </c>
      <c r="D41" s="66"/>
      <c r="E41" s="28"/>
      <c r="F41" s="28"/>
      <c r="G41" s="28"/>
      <c r="H41" s="61"/>
      <c r="J41" s="559"/>
      <c r="K41" s="159"/>
      <c r="L41" s="160"/>
      <c r="M41" s="159"/>
      <c r="N41" s="83"/>
    </row>
    <row r="42" spans="2:14" ht="33" customHeight="1" x14ac:dyDescent="0.25">
      <c r="B42" s="533"/>
      <c r="C42" s="31" t="s">
        <v>16</v>
      </c>
      <c r="D42" s="65">
        <v>720</v>
      </c>
      <c r="E42" s="32">
        <v>865</v>
      </c>
      <c r="F42" s="28">
        <v>865</v>
      </c>
      <c r="G42" s="28">
        <v>865</v>
      </c>
      <c r="H42" s="264"/>
      <c r="J42" s="597"/>
      <c r="K42" s="159"/>
      <c r="L42" s="160"/>
      <c r="M42" s="159"/>
      <c r="N42" s="83"/>
    </row>
    <row r="43" spans="2:14" ht="25.5" customHeight="1" x14ac:dyDescent="0.25">
      <c r="B43" s="14" t="s">
        <v>255</v>
      </c>
      <c r="C43" s="76" t="s">
        <v>256</v>
      </c>
      <c r="D43" s="58"/>
      <c r="E43" s="58"/>
      <c r="F43" s="58"/>
      <c r="G43" s="58"/>
      <c r="H43" s="77"/>
      <c r="J43" s="597"/>
      <c r="K43" s="159"/>
      <c r="L43" s="160"/>
      <c r="M43" s="159"/>
      <c r="N43" s="83"/>
    </row>
    <row r="44" spans="2:14" ht="25.5" customHeight="1" x14ac:dyDescent="0.25">
      <c r="B44" s="37" t="s">
        <v>257</v>
      </c>
      <c r="C44" s="20" t="s">
        <v>258</v>
      </c>
      <c r="D44" s="21"/>
      <c r="E44" s="38"/>
      <c r="F44" s="38"/>
      <c r="G44" s="38"/>
      <c r="H44" s="63"/>
      <c r="J44" s="597"/>
      <c r="K44" s="159"/>
      <c r="L44" s="160"/>
      <c r="M44" s="159"/>
      <c r="N44" s="83"/>
    </row>
    <row r="45" spans="2:14" ht="12.75" customHeight="1" x14ac:dyDescent="0.25">
      <c r="B45" s="392"/>
      <c r="C45" s="23" t="s">
        <v>14</v>
      </c>
      <c r="D45" s="25">
        <f>D47</f>
        <v>60</v>
      </c>
      <c r="E45" s="25">
        <f t="shared" ref="E45:G45" si="8">E47</f>
        <v>50</v>
      </c>
      <c r="F45" s="25">
        <f t="shared" si="8"/>
        <v>50</v>
      </c>
      <c r="G45" s="25">
        <f t="shared" si="8"/>
        <v>50</v>
      </c>
      <c r="H45" s="11"/>
      <c r="J45" s="595"/>
      <c r="K45" s="159"/>
      <c r="L45" s="160"/>
      <c r="M45" s="159"/>
      <c r="N45" s="83"/>
    </row>
    <row r="46" spans="2:14" ht="15" x14ac:dyDescent="0.25">
      <c r="B46" s="26"/>
      <c r="C46" s="27" t="s">
        <v>15</v>
      </c>
      <c r="D46" s="29"/>
      <c r="E46" s="29"/>
      <c r="F46" s="29"/>
      <c r="G46" s="29"/>
      <c r="H46" s="140"/>
      <c r="J46" s="559"/>
      <c r="K46" s="159"/>
      <c r="L46" s="160"/>
      <c r="M46" s="159"/>
      <c r="N46" s="83"/>
    </row>
    <row r="47" spans="2:14" ht="25.5" x14ac:dyDescent="0.25">
      <c r="B47" s="388"/>
      <c r="C47" s="31" t="s">
        <v>16</v>
      </c>
      <c r="D47" s="32">
        <v>60</v>
      </c>
      <c r="E47" s="32">
        <v>50</v>
      </c>
      <c r="F47" s="32">
        <v>50</v>
      </c>
      <c r="G47" s="32">
        <v>50</v>
      </c>
      <c r="H47" s="146"/>
      <c r="J47" s="595"/>
      <c r="K47" s="159"/>
      <c r="L47" s="160"/>
      <c r="M47" s="159"/>
      <c r="N47" s="83"/>
    </row>
    <row r="48" spans="2:14" ht="25.5" customHeight="1" x14ac:dyDescent="0.25">
      <c r="B48" s="37" t="s">
        <v>259</v>
      </c>
      <c r="C48" s="20" t="s">
        <v>260</v>
      </c>
      <c r="D48" s="21"/>
      <c r="E48" s="38"/>
      <c r="F48" s="38"/>
      <c r="G48" s="38"/>
      <c r="H48" s="63"/>
      <c r="J48" s="559"/>
      <c r="K48" s="159"/>
      <c r="L48" s="160"/>
      <c r="M48" s="159"/>
      <c r="N48" s="83"/>
    </row>
    <row r="49" spans="2:14" ht="15.75" customHeight="1" x14ac:dyDescent="0.25">
      <c r="B49" s="532"/>
      <c r="C49" s="23" t="s">
        <v>14</v>
      </c>
      <c r="D49" s="25">
        <f>D51</f>
        <v>11.3</v>
      </c>
      <c r="E49" s="25">
        <f t="shared" ref="E49:G49" si="9">E51</f>
        <v>13.5</v>
      </c>
      <c r="F49" s="25">
        <f t="shared" si="9"/>
        <v>13.5</v>
      </c>
      <c r="G49" s="25" t="str">
        <f t="shared" si="9"/>
        <v>13,5</v>
      </c>
      <c r="H49" s="11"/>
      <c r="J49" s="595"/>
      <c r="K49" s="159"/>
      <c r="L49" s="160"/>
      <c r="M49" s="159"/>
      <c r="N49" s="83"/>
    </row>
    <row r="50" spans="2:14" ht="15" x14ac:dyDescent="0.25">
      <c r="B50" s="533"/>
      <c r="C50" s="42" t="s">
        <v>15</v>
      </c>
      <c r="D50" s="66"/>
      <c r="E50" s="28"/>
      <c r="F50" s="28"/>
      <c r="G50" s="28"/>
      <c r="H50" s="61"/>
      <c r="J50" s="559"/>
      <c r="K50" s="159"/>
      <c r="L50" s="160"/>
      <c r="M50" s="159"/>
      <c r="N50" s="83"/>
    </row>
    <row r="51" spans="2:14" ht="15.75" x14ac:dyDescent="0.25">
      <c r="B51" s="533"/>
      <c r="C51" s="163" t="s">
        <v>36</v>
      </c>
      <c r="D51" s="164">
        <v>11.3</v>
      </c>
      <c r="E51" s="167">
        <v>13.5</v>
      </c>
      <c r="F51" s="167">
        <v>13.5</v>
      </c>
      <c r="G51" s="167" t="s">
        <v>261</v>
      </c>
      <c r="H51" s="203"/>
      <c r="J51" s="410"/>
      <c r="K51" s="159"/>
      <c r="L51" s="160"/>
      <c r="M51" s="159"/>
      <c r="N51" s="83"/>
    </row>
    <row r="52" spans="2:14" ht="25.5" customHeight="1" x14ac:dyDescent="0.25">
      <c r="B52" s="37" t="s">
        <v>262</v>
      </c>
      <c r="C52" s="20" t="s">
        <v>263</v>
      </c>
      <c r="D52" s="21"/>
      <c r="E52" s="38"/>
      <c r="F52" s="38"/>
      <c r="G52" s="38"/>
      <c r="H52" s="63"/>
      <c r="J52" s="68"/>
      <c r="K52" s="166"/>
      <c r="L52" s="83"/>
      <c r="M52" s="83"/>
      <c r="N52" s="83"/>
    </row>
    <row r="53" spans="2:14" x14ac:dyDescent="0.25">
      <c r="B53" s="532"/>
      <c r="C53" s="23" t="s">
        <v>14</v>
      </c>
      <c r="D53" s="25">
        <f>D55+D56</f>
        <v>4785</v>
      </c>
      <c r="E53" s="25">
        <f t="shared" ref="E53:G53" si="10">E55+E56</f>
        <v>5181</v>
      </c>
      <c r="F53" s="25">
        <f t="shared" si="10"/>
        <v>5181</v>
      </c>
      <c r="G53" s="25">
        <f t="shared" si="10"/>
        <v>5181</v>
      </c>
      <c r="H53" s="11"/>
      <c r="J53" s="68"/>
      <c r="K53" s="166"/>
      <c r="L53" s="83"/>
      <c r="M53" s="83"/>
      <c r="N53" s="83"/>
    </row>
    <row r="54" spans="2:14" x14ac:dyDescent="0.25">
      <c r="B54" s="533"/>
      <c r="C54" s="42" t="s">
        <v>15</v>
      </c>
      <c r="D54" s="66"/>
      <c r="E54" s="28"/>
      <c r="F54" s="28"/>
      <c r="G54" s="28"/>
      <c r="H54" s="61"/>
      <c r="J54" s="68"/>
      <c r="K54" s="166"/>
      <c r="L54" s="83"/>
      <c r="M54" s="83"/>
      <c r="N54" s="83"/>
    </row>
    <row r="55" spans="2:14" ht="36.75" customHeight="1" x14ac:dyDescent="0.25">
      <c r="B55" s="393"/>
      <c r="C55" s="31" t="s">
        <v>16</v>
      </c>
      <c r="D55" s="66">
        <v>4553</v>
      </c>
      <c r="E55" s="28">
        <v>5000</v>
      </c>
      <c r="F55" s="28">
        <v>5000</v>
      </c>
      <c r="G55" s="28">
        <v>5000</v>
      </c>
      <c r="H55" s="61"/>
      <c r="J55" s="68"/>
      <c r="K55" s="166"/>
      <c r="L55" s="83"/>
      <c r="M55" s="83"/>
      <c r="N55" s="83"/>
    </row>
    <row r="56" spans="2:14" x14ac:dyDescent="0.25">
      <c r="B56" s="393"/>
      <c r="C56" s="163" t="s">
        <v>36</v>
      </c>
      <c r="D56" s="164">
        <v>232</v>
      </c>
      <c r="E56" s="167">
        <v>181</v>
      </c>
      <c r="F56" s="167">
        <v>181</v>
      </c>
      <c r="G56" s="167">
        <v>181</v>
      </c>
      <c r="H56" s="203"/>
      <c r="J56" s="68"/>
      <c r="K56" s="166"/>
      <c r="L56" s="83"/>
      <c r="M56" s="83"/>
      <c r="N56" s="83"/>
    </row>
    <row r="57" spans="2:14" ht="25.5" customHeight="1" x14ac:dyDescent="0.25">
      <c r="B57" s="37" t="s">
        <v>264</v>
      </c>
      <c r="C57" s="97" t="s">
        <v>265</v>
      </c>
      <c r="D57" s="21"/>
      <c r="E57" s="38"/>
      <c r="F57" s="38"/>
      <c r="G57" s="38"/>
      <c r="H57" s="63"/>
      <c r="J57" s="68"/>
      <c r="K57" s="166"/>
      <c r="L57" s="83"/>
      <c r="M57" s="83"/>
      <c r="N57" s="83"/>
    </row>
    <row r="58" spans="2:14" x14ac:dyDescent="0.25">
      <c r="B58" s="532"/>
      <c r="C58" s="23" t="s">
        <v>14</v>
      </c>
      <c r="D58" s="25">
        <f>D60</f>
        <v>1961.8</v>
      </c>
      <c r="E58" s="25">
        <f t="shared" ref="E58:G58" si="11">E60</f>
        <v>2593.6</v>
      </c>
      <c r="F58" s="25">
        <f t="shared" si="11"/>
        <v>2593.6</v>
      </c>
      <c r="G58" s="25">
        <f t="shared" si="11"/>
        <v>2593.6</v>
      </c>
      <c r="H58" s="11"/>
      <c r="J58" s="68"/>
      <c r="K58" s="166"/>
      <c r="L58" s="83"/>
      <c r="M58" s="83"/>
      <c r="N58" s="83"/>
    </row>
    <row r="59" spans="2:14" x14ac:dyDescent="0.25">
      <c r="B59" s="533"/>
      <c r="C59" s="42" t="s">
        <v>15</v>
      </c>
      <c r="D59" s="66"/>
      <c r="E59" s="28"/>
      <c r="F59" s="28"/>
      <c r="G59" s="28"/>
      <c r="H59" s="61"/>
      <c r="J59" s="68"/>
      <c r="K59" s="166"/>
      <c r="L59" s="83"/>
      <c r="M59" s="83"/>
      <c r="N59" s="83"/>
    </row>
    <row r="60" spans="2:14" x14ac:dyDescent="0.25">
      <c r="B60" s="533"/>
      <c r="C60" s="163" t="s">
        <v>36</v>
      </c>
      <c r="D60" s="164">
        <v>1961.8</v>
      </c>
      <c r="E60" s="167">
        <v>2593.6</v>
      </c>
      <c r="F60" s="167">
        <v>2593.6</v>
      </c>
      <c r="G60" s="167">
        <v>2593.6</v>
      </c>
      <c r="H60" s="203"/>
      <c r="J60" s="68"/>
      <c r="K60" s="166"/>
      <c r="L60" s="83"/>
      <c r="M60" s="83"/>
      <c r="N60" s="83"/>
    </row>
    <row r="61" spans="2:14" ht="25.5" x14ac:dyDescent="0.25">
      <c r="B61" s="37" t="s">
        <v>266</v>
      </c>
      <c r="C61" s="20" t="s">
        <v>267</v>
      </c>
      <c r="D61" s="21"/>
      <c r="E61" s="38"/>
      <c r="F61" s="38"/>
      <c r="G61" s="38"/>
      <c r="H61" s="63"/>
      <c r="J61" s="68"/>
      <c r="K61" s="166"/>
      <c r="L61" s="83"/>
      <c r="M61" s="83"/>
      <c r="N61" s="83"/>
    </row>
    <row r="62" spans="2:14" x14ac:dyDescent="0.25">
      <c r="B62" s="532"/>
      <c r="C62" s="23" t="s">
        <v>14</v>
      </c>
      <c r="D62" s="25">
        <f>D64</f>
        <v>5377.86</v>
      </c>
      <c r="E62" s="25">
        <f t="shared" ref="E62:G62" si="12">E64</f>
        <v>4877.5</v>
      </c>
      <c r="F62" s="25">
        <f t="shared" si="12"/>
        <v>4877.5</v>
      </c>
      <c r="G62" s="25">
        <f t="shared" si="12"/>
        <v>4877.5</v>
      </c>
      <c r="H62" s="11"/>
      <c r="J62" s="68"/>
      <c r="K62" s="166"/>
      <c r="L62" s="83"/>
      <c r="M62" s="83"/>
      <c r="N62" s="83"/>
    </row>
    <row r="63" spans="2:14" x14ac:dyDescent="0.25">
      <c r="B63" s="533"/>
      <c r="C63" s="42" t="s">
        <v>15</v>
      </c>
      <c r="D63" s="66"/>
      <c r="E63" s="28"/>
      <c r="F63" s="28"/>
      <c r="G63" s="28"/>
      <c r="H63" s="61"/>
      <c r="J63" s="68"/>
      <c r="K63" s="166"/>
      <c r="L63" s="83"/>
      <c r="M63" s="83"/>
      <c r="N63" s="83"/>
    </row>
    <row r="64" spans="2:14" x14ac:dyDescent="0.25">
      <c r="B64" s="533"/>
      <c r="C64" s="163" t="s">
        <v>36</v>
      </c>
      <c r="D64" s="168">
        <v>5377.86</v>
      </c>
      <c r="E64" s="167">
        <v>4877.5</v>
      </c>
      <c r="F64" s="167">
        <v>4877.5</v>
      </c>
      <c r="G64" s="167">
        <v>4877.5</v>
      </c>
      <c r="H64" s="203"/>
      <c r="J64" s="68"/>
      <c r="K64" s="166"/>
      <c r="L64" s="83"/>
      <c r="M64" s="83"/>
      <c r="N64" s="83"/>
    </row>
    <row r="65" spans="2:14" ht="25.5" x14ac:dyDescent="0.25">
      <c r="B65" s="37" t="s">
        <v>268</v>
      </c>
      <c r="C65" s="20" t="s">
        <v>269</v>
      </c>
      <c r="D65" s="21"/>
      <c r="E65" s="38"/>
      <c r="F65" s="38"/>
      <c r="G65" s="38"/>
      <c r="H65" s="63"/>
      <c r="J65" s="68"/>
      <c r="K65" s="166"/>
      <c r="L65" s="83"/>
      <c r="M65" s="83"/>
      <c r="N65" s="83"/>
    </row>
    <row r="66" spans="2:14" x14ac:dyDescent="0.25">
      <c r="B66" s="532"/>
      <c r="C66" s="23" t="s">
        <v>14</v>
      </c>
      <c r="D66" s="25">
        <f>D68</f>
        <v>3.1</v>
      </c>
      <c r="E66" s="25">
        <f t="shared" ref="E66:G66" si="13">E68</f>
        <v>3.2</v>
      </c>
      <c r="F66" s="25">
        <f t="shared" si="13"/>
        <v>3.2</v>
      </c>
      <c r="G66" s="25">
        <f t="shared" si="13"/>
        <v>3.2</v>
      </c>
      <c r="H66" s="11"/>
      <c r="J66" s="68"/>
      <c r="K66" s="166"/>
      <c r="L66" s="83"/>
      <c r="M66" s="83"/>
      <c r="N66" s="83"/>
    </row>
    <row r="67" spans="2:14" x14ac:dyDescent="0.25">
      <c r="B67" s="533"/>
      <c r="C67" s="42" t="s">
        <v>15</v>
      </c>
      <c r="D67" s="66"/>
      <c r="E67" s="28"/>
      <c r="F67" s="28"/>
      <c r="G67" s="28"/>
      <c r="H67" s="61"/>
      <c r="J67" s="68"/>
      <c r="K67" s="166"/>
      <c r="L67" s="83"/>
      <c r="M67" s="83"/>
      <c r="N67" s="83"/>
    </row>
    <row r="68" spans="2:14" x14ac:dyDescent="0.25">
      <c r="B68" s="533"/>
      <c r="C68" s="163" t="s">
        <v>36</v>
      </c>
      <c r="D68" s="164">
        <v>3.1</v>
      </c>
      <c r="E68" s="167">
        <v>3.2</v>
      </c>
      <c r="F68" s="167">
        <v>3.2</v>
      </c>
      <c r="G68" s="167">
        <v>3.2</v>
      </c>
      <c r="H68" s="203"/>
      <c r="J68" s="68"/>
      <c r="K68" s="166"/>
      <c r="L68" s="83"/>
      <c r="M68" s="83"/>
      <c r="N68" s="83"/>
    </row>
    <row r="69" spans="2:14" ht="25.5" customHeight="1" x14ac:dyDescent="0.25">
      <c r="B69" s="37" t="s">
        <v>270</v>
      </c>
      <c r="C69" s="20" t="s">
        <v>271</v>
      </c>
      <c r="D69" s="21"/>
      <c r="E69" s="38"/>
      <c r="F69" s="38"/>
      <c r="G69" s="38"/>
      <c r="H69" s="63"/>
      <c r="J69" s="68"/>
      <c r="K69" s="166"/>
      <c r="L69" s="83"/>
      <c r="M69" s="83"/>
      <c r="N69" s="83"/>
    </row>
    <row r="70" spans="2:14" x14ac:dyDescent="0.25">
      <c r="B70" s="532"/>
      <c r="C70" s="23" t="s">
        <v>14</v>
      </c>
      <c r="D70" s="25">
        <f>D72</f>
        <v>60</v>
      </c>
      <c r="E70" s="25">
        <f t="shared" ref="E70:G70" si="14">E72</f>
        <v>65</v>
      </c>
      <c r="F70" s="25">
        <f t="shared" si="14"/>
        <v>70</v>
      </c>
      <c r="G70" s="25">
        <f t="shared" si="14"/>
        <v>75</v>
      </c>
      <c r="H70" s="11"/>
      <c r="J70" s="68"/>
      <c r="K70" s="166"/>
      <c r="L70" s="83"/>
      <c r="M70" s="83"/>
      <c r="N70" s="83"/>
    </row>
    <row r="71" spans="2:14" x14ac:dyDescent="0.25">
      <c r="B71" s="533"/>
      <c r="C71" s="42" t="s">
        <v>15</v>
      </c>
      <c r="D71" s="66"/>
      <c r="E71" s="28"/>
      <c r="F71" s="28"/>
      <c r="G71" s="28"/>
      <c r="H71" s="61"/>
      <c r="J71" s="68"/>
      <c r="K71" s="166"/>
      <c r="L71" s="83"/>
      <c r="M71" s="83"/>
      <c r="N71" s="83"/>
    </row>
    <row r="72" spans="2:14" ht="25.5" customHeight="1" x14ac:dyDescent="0.25">
      <c r="B72" s="533"/>
      <c r="C72" s="45" t="s">
        <v>16</v>
      </c>
      <c r="D72" s="32">
        <v>60</v>
      </c>
      <c r="E72" s="28">
        <v>65</v>
      </c>
      <c r="F72" s="28">
        <v>70</v>
      </c>
      <c r="G72" s="28">
        <v>75</v>
      </c>
      <c r="H72" s="61"/>
    </row>
    <row r="73" spans="2:14" ht="25.5" customHeight="1" x14ac:dyDescent="0.25">
      <c r="B73" s="378" t="s">
        <v>272</v>
      </c>
      <c r="C73" s="379" t="s">
        <v>273</v>
      </c>
      <c r="D73" s="179"/>
      <c r="E73" s="38"/>
      <c r="F73" s="38"/>
      <c r="G73" s="38"/>
      <c r="H73" s="63"/>
    </row>
    <row r="74" spans="2:14" ht="18.75" customHeight="1" x14ac:dyDescent="0.25">
      <c r="B74" s="380"/>
      <c r="C74" s="23" t="s">
        <v>14</v>
      </c>
      <c r="D74" s="25">
        <f>D76</f>
        <v>5377.86</v>
      </c>
      <c r="E74" s="25">
        <f>E76</f>
        <v>130000</v>
      </c>
      <c r="F74" s="25">
        <f t="shared" ref="F74:G74" si="15">F76</f>
        <v>130000</v>
      </c>
      <c r="G74" s="25">
        <f t="shared" si="15"/>
        <v>130000</v>
      </c>
      <c r="H74" s="11"/>
    </row>
    <row r="75" spans="2:14" ht="15.75" customHeight="1" x14ac:dyDescent="0.25">
      <c r="B75" s="380"/>
      <c r="C75" s="42" t="s">
        <v>15</v>
      </c>
      <c r="D75" s="66"/>
      <c r="E75" s="28"/>
      <c r="F75" s="28"/>
      <c r="G75" s="28"/>
      <c r="H75" s="61"/>
    </row>
    <row r="76" spans="2:14" ht="14.25" customHeight="1" x14ac:dyDescent="0.25">
      <c r="B76" s="393"/>
      <c r="C76" s="163" t="s">
        <v>36</v>
      </c>
      <c r="D76" s="168">
        <v>5377.86</v>
      </c>
      <c r="E76" s="167">
        <v>130000</v>
      </c>
      <c r="F76" s="167">
        <v>130000</v>
      </c>
      <c r="G76" s="167">
        <v>130000</v>
      </c>
      <c r="H76" s="203"/>
    </row>
    <row r="77" spans="2:14" ht="25.5" customHeight="1" x14ac:dyDescent="0.25">
      <c r="B77" s="37" t="s">
        <v>274</v>
      </c>
      <c r="C77" s="20" t="s">
        <v>275</v>
      </c>
      <c r="D77" s="21"/>
      <c r="E77" s="38"/>
      <c r="F77" s="38"/>
      <c r="G77" s="38"/>
      <c r="H77" s="63" t="s">
        <v>276</v>
      </c>
    </row>
    <row r="78" spans="2:14" x14ac:dyDescent="0.25">
      <c r="B78" s="532"/>
      <c r="C78" s="23" t="s">
        <v>14</v>
      </c>
      <c r="D78" s="25">
        <f>D80+D81</f>
        <v>125</v>
      </c>
      <c r="E78" s="25">
        <f t="shared" ref="E78:G78" si="16">E80+E81</f>
        <v>137</v>
      </c>
      <c r="F78" s="25">
        <f t="shared" si="16"/>
        <v>137</v>
      </c>
      <c r="G78" s="25">
        <f t="shared" si="16"/>
        <v>137</v>
      </c>
      <c r="H78" s="11"/>
    </row>
    <row r="79" spans="2:14" x14ac:dyDescent="0.25">
      <c r="B79" s="533"/>
      <c r="C79" s="42" t="s">
        <v>15</v>
      </c>
      <c r="D79" s="66"/>
      <c r="E79" s="28"/>
      <c r="F79" s="28"/>
      <c r="G79" s="28"/>
      <c r="H79" s="61"/>
    </row>
    <row r="80" spans="2:14" ht="25.5" customHeight="1" x14ac:dyDescent="0.25">
      <c r="B80" s="533"/>
      <c r="C80" s="45" t="s">
        <v>16</v>
      </c>
      <c r="D80" s="32">
        <v>60</v>
      </c>
      <c r="E80" s="28">
        <v>67</v>
      </c>
      <c r="F80" s="28">
        <v>67</v>
      </c>
      <c r="G80" s="28">
        <v>67</v>
      </c>
      <c r="H80" s="61"/>
    </row>
    <row r="81" spans="2:8" x14ac:dyDescent="0.25">
      <c r="B81" s="393"/>
      <c r="C81" s="163" t="s">
        <v>36</v>
      </c>
      <c r="D81" s="164">
        <v>65</v>
      </c>
      <c r="E81" s="167">
        <v>70</v>
      </c>
      <c r="F81" s="167">
        <v>70</v>
      </c>
      <c r="G81" s="167">
        <v>70</v>
      </c>
      <c r="H81" s="203"/>
    </row>
    <row r="82" spans="2:8" ht="25.5" customHeight="1" x14ac:dyDescent="0.25">
      <c r="B82" s="37" t="s">
        <v>277</v>
      </c>
      <c r="C82" s="20" t="s">
        <v>278</v>
      </c>
      <c r="D82" s="21"/>
      <c r="E82" s="38"/>
      <c r="F82" s="38"/>
      <c r="G82" s="38"/>
      <c r="H82" s="63" t="s">
        <v>279</v>
      </c>
    </row>
    <row r="83" spans="2:8" x14ac:dyDescent="0.25">
      <c r="B83" s="532"/>
      <c r="C83" s="23" t="s">
        <v>14</v>
      </c>
      <c r="D83" s="25">
        <f>D85+D86</f>
        <v>10</v>
      </c>
      <c r="E83" s="25">
        <f t="shared" ref="E83:G83" si="17">E85+E86</f>
        <v>10</v>
      </c>
      <c r="F83" s="25">
        <f t="shared" si="17"/>
        <v>10</v>
      </c>
      <c r="G83" s="25">
        <f t="shared" si="17"/>
        <v>10</v>
      </c>
      <c r="H83" s="11"/>
    </row>
    <row r="84" spans="2:8" x14ac:dyDescent="0.25">
      <c r="B84" s="533"/>
      <c r="C84" s="42" t="s">
        <v>15</v>
      </c>
      <c r="D84" s="66"/>
      <c r="E84" s="28"/>
      <c r="F84" s="28"/>
      <c r="G84" s="28"/>
      <c r="H84" s="61"/>
    </row>
    <row r="85" spans="2:8" ht="25.5" customHeight="1" x14ac:dyDescent="0.25">
      <c r="B85" s="533"/>
      <c r="C85" s="45" t="s">
        <v>16</v>
      </c>
      <c r="D85" s="66">
        <v>10</v>
      </c>
      <c r="E85" s="86">
        <v>10</v>
      </c>
      <c r="F85" s="86">
        <v>10</v>
      </c>
      <c r="G85" s="86">
        <v>10</v>
      </c>
      <c r="H85" s="61"/>
    </row>
    <row r="86" spans="2:8" x14ac:dyDescent="0.25">
      <c r="B86" s="393"/>
      <c r="C86" s="163" t="s">
        <v>36</v>
      </c>
      <c r="D86" s="164">
        <v>0</v>
      </c>
      <c r="E86" s="167">
        <v>0</v>
      </c>
      <c r="F86" s="167">
        <v>0</v>
      </c>
      <c r="G86" s="167">
        <v>0</v>
      </c>
      <c r="H86" s="203"/>
    </row>
    <row r="87" spans="2:8" ht="25.5" customHeight="1" x14ac:dyDescent="0.25">
      <c r="B87" s="316" t="s">
        <v>280</v>
      </c>
      <c r="C87" s="20" t="s">
        <v>281</v>
      </c>
      <c r="D87" s="21"/>
      <c r="E87" s="38"/>
      <c r="F87" s="38"/>
      <c r="G87" s="38"/>
      <c r="H87" s="63" t="s">
        <v>282</v>
      </c>
    </row>
    <row r="88" spans="2:8" x14ac:dyDescent="0.25">
      <c r="B88" s="593"/>
      <c r="C88" s="23" t="s">
        <v>14</v>
      </c>
      <c r="D88" s="25">
        <f>D90+D91</f>
        <v>90</v>
      </c>
      <c r="E88" s="25">
        <f t="shared" ref="E88:G88" si="18">E90+E91</f>
        <v>1190</v>
      </c>
      <c r="F88" s="25">
        <f t="shared" si="18"/>
        <v>900</v>
      </c>
      <c r="G88" s="25">
        <f t="shared" si="18"/>
        <v>300</v>
      </c>
      <c r="H88" s="11"/>
    </row>
    <row r="89" spans="2:8" x14ac:dyDescent="0.25">
      <c r="B89" s="594"/>
      <c r="C89" s="42" t="s">
        <v>15</v>
      </c>
      <c r="D89" s="66"/>
      <c r="E89" s="28"/>
      <c r="F89" s="28"/>
      <c r="G89" s="28"/>
      <c r="H89" s="61"/>
    </row>
    <row r="90" spans="2:8" ht="25.5" customHeight="1" x14ac:dyDescent="0.25">
      <c r="B90" s="594"/>
      <c r="C90" s="45" t="s">
        <v>16</v>
      </c>
      <c r="D90" s="32">
        <v>90</v>
      </c>
      <c r="E90" s="28">
        <v>800</v>
      </c>
      <c r="F90" s="28">
        <v>300</v>
      </c>
      <c r="G90" s="28">
        <v>200</v>
      </c>
      <c r="H90" s="61"/>
    </row>
    <row r="91" spans="2:8" ht="20.25" customHeight="1" x14ac:dyDescent="0.25">
      <c r="B91" s="393"/>
      <c r="C91" s="46" t="s">
        <v>24</v>
      </c>
      <c r="D91" s="48">
        <v>0</v>
      </c>
      <c r="E91" s="47">
        <v>390</v>
      </c>
      <c r="F91" s="47">
        <v>600</v>
      </c>
      <c r="G91" s="47">
        <v>100</v>
      </c>
      <c r="H91" s="156"/>
    </row>
    <row r="92" spans="2:8" ht="25.5" x14ac:dyDescent="0.25">
      <c r="B92" s="37" t="s">
        <v>283</v>
      </c>
      <c r="C92" s="20" t="s">
        <v>284</v>
      </c>
      <c r="D92" s="21"/>
      <c r="E92" s="38"/>
      <c r="F92" s="38"/>
      <c r="G92" s="38"/>
      <c r="H92" s="63" t="s">
        <v>285</v>
      </c>
    </row>
    <row r="93" spans="2:8" x14ac:dyDescent="0.25">
      <c r="B93" s="532"/>
      <c r="C93" s="23" t="s">
        <v>14</v>
      </c>
      <c r="D93" s="165">
        <f>D95+D96</f>
        <v>91.3</v>
      </c>
      <c r="E93" s="165">
        <f t="shared" ref="E93:G93" si="19">E95+E96</f>
        <v>117</v>
      </c>
      <c r="F93" s="165">
        <f t="shared" si="19"/>
        <v>117</v>
      </c>
      <c r="G93" s="165">
        <f t="shared" si="19"/>
        <v>117</v>
      </c>
      <c r="H93" s="11"/>
    </row>
    <row r="94" spans="2:8" x14ac:dyDescent="0.25">
      <c r="B94" s="533"/>
      <c r="C94" s="42" t="s">
        <v>15</v>
      </c>
      <c r="D94" s="66"/>
      <c r="E94" s="28"/>
      <c r="F94" s="28"/>
      <c r="G94" s="28"/>
      <c r="H94" s="61"/>
    </row>
    <row r="95" spans="2:8" ht="25.5" customHeight="1" x14ac:dyDescent="0.25">
      <c r="B95" s="533"/>
      <c r="C95" s="45" t="s">
        <v>16</v>
      </c>
      <c r="D95" s="32">
        <v>91.3</v>
      </c>
      <c r="E95" s="28">
        <v>117</v>
      </c>
      <c r="F95" s="28">
        <v>117</v>
      </c>
      <c r="G95" s="28">
        <v>117</v>
      </c>
      <c r="H95" s="61"/>
    </row>
    <row r="96" spans="2:8" ht="25.5" x14ac:dyDescent="0.25">
      <c r="B96" s="169"/>
      <c r="C96" s="46" t="s">
        <v>24</v>
      </c>
      <c r="D96" s="48">
        <v>0</v>
      </c>
      <c r="E96" s="47">
        <v>0</v>
      </c>
      <c r="F96" s="47">
        <v>0</v>
      </c>
      <c r="G96" s="47">
        <v>0</v>
      </c>
      <c r="H96" s="156"/>
    </row>
    <row r="97" spans="2:10" ht="25.5" x14ac:dyDescent="0.25">
      <c r="B97" s="37" t="s">
        <v>286</v>
      </c>
      <c r="C97" s="20" t="s">
        <v>287</v>
      </c>
      <c r="D97" s="21"/>
      <c r="E97" s="38"/>
      <c r="F97" s="38"/>
      <c r="G97" s="38"/>
      <c r="H97" s="63"/>
    </row>
    <row r="98" spans="2:10" x14ac:dyDescent="0.25">
      <c r="B98" s="532"/>
      <c r="C98" s="23" t="s">
        <v>14</v>
      </c>
      <c r="D98" s="25">
        <f>D100</f>
        <v>0</v>
      </c>
      <c r="E98" s="25">
        <f t="shared" ref="E98:G98" si="20">E100</f>
        <v>0</v>
      </c>
      <c r="F98" s="25">
        <f t="shared" si="20"/>
        <v>0</v>
      </c>
      <c r="G98" s="25">
        <f t="shared" si="20"/>
        <v>0</v>
      </c>
      <c r="H98" s="11"/>
    </row>
    <row r="99" spans="2:10" x14ac:dyDescent="0.25">
      <c r="B99" s="533"/>
      <c r="C99" s="42" t="s">
        <v>15</v>
      </c>
      <c r="D99" s="66"/>
      <c r="E99" s="28"/>
      <c r="F99" s="28"/>
      <c r="G99" s="28"/>
      <c r="H99" s="61"/>
    </row>
    <row r="100" spans="2:10" ht="25.5" x14ac:dyDescent="0.25">
      <c r="B100" s="533"/>
      <c r="C100" s="46" t="s">
        <v>24</v>
      </c>
      <c r="D100" s="48">
        <v>0</v>
      </c>
      <c r="E100" s="47">
        <v>0</v>
      </c>
      <c r="F100" s="47">
        <v>0</v>
      </c>
      <c r="G100" s="47">
        <v>0</v>
      </c>
      <c r="H100" s="156"/>
    </row>
    <row r="101" spans="2:10" ht="38.25" customHeight="1" x14ac:dyDescent="0.25">
      <c r="B101" s="316" t="s">
        <v>288</v>
      </c>
      <c r="C101" s="97" t="s">
        <v>669</v>
      </c>
      <c r="D101" s="21"/>
      <c r="E101" s="38"/>
      <c r="F101" s="38"/>
      <c r="G101" s="38"/>
      <c r="H101" s="63"/>
    </row>
    <row r="102" spans="2:10" x14ac:dyDescent="0.25">
      <c r="B102" s="598"/>
      <c r="C102" s="23" t="s">
        <v>14</v>
      </c>
      <c r="D102" s="25">
        <f>D104+D105</f>
        <v>0</v>
      </c>
      <c r="E102" s="25">
        <f t="shared" ref="E102:G102" si="21">E104+E105</f>
        <v>1773</v>
      </c>
      <c r="F102" s="25">
        <f t="shared" si="21"/>
        <v>1110</v>
      </c>
      <c r="G102" s="25">
        <f t="shared" si="21"/>
        <v>1110</v>
      </c>
      <c r="H102" s="11"/>
    </row>
    <row r="103" spans="2:10" x14ac:dyDescent="0.25">
      <c r="B103" s="599"/>
      <c r="C103" s="42" t="s">
        <v>15</v>
      </c>
      <c r="D103" s="66"/>
      <c r="E103" s="28"/>
      <c r="F103" s="28"/>
      <c r="G103" s="28"/>
      <c r="H103" s="61"/>
    </row>
    <row r="104" spans="2:10" ht="25.5" customHeight="1" x14ac:dyDescent="0.25">
      <c r="B104" s="599"/>
      <c r="C104" s="45" t="s">
        <v>16</v>
      </c>
      <c r="D104" s="32">
        <v>0</v>
      </c>
      <c r="E104" s="28">
        <v>800</v>
      </c>
      <c r="F104" s="28">
        <v>600</v>
      </c>
      <c r="G104" s="28">
        <v>600</v>
      </c>
      <c r="H104" s="61"/>
    </row>
    <row r="105" spans="2:10" ht="25.5" customHeight="1" x14ac:dyDescent="0.25">
      <c r="B105" s="169"/>
      <c r="C105" s="46" t="s">
        <v>24</v>
      </c>
      <c r="D105" s="48">
        <v>0</v>
      </c>
      <c r="E105" s="47">
        <v>973</v>
      </c>
      <c r="F105" s="47">
        <v>510</v>
      </c>
      <c r="G105" s="47">
        <v>510</v>
      </c>
      <c r="H105" s="156"/>
    </row>
    <row r="106" spans="2:10" ht="25.5" x14ac:dyDescent="0.25">
      <c r="B106" s="37" t="s">
        <v>289</v>
      </c>
      <c r="C106" s="20" t="s">
        <v>290</v>
      </c>
      <c r="D106" s="21"/>
      <c r="E106" s="38"/>
      <c r="F106" s="38"/>
      <c r="G106" s="38"/>
      <c r="H106" s="63"/>
    </row>
    <row r="107" spans="2:10" x14ac:dyDescent="0.25">
      <c r="B107" s="532"/>
      <c r="C107" s="23" t="s">
        <v>14</v>
      </c>
      <c r="D107" s="165">
        <f>D109</f>
        <v>107.93899999999999</v>
      </c>
      <c r="E107" s="165">
        <f t="shared" ref="E107:G107" si="22">E109</f>
        <v>70</v>
      </c>
      <c r="F107" s="165">
        <f t="shared" si="22"/>
        <v>70</v>
      </c>
      <c r="G107" s="165">
        <f t="shared" si="22"/>
        <v>70</v>
      </c>
      <c r="H107" s="11"/>
    </row>
    <row r="108" spans="2:10" x14ac:dyDescent="0.25">
      <c r="B108" s="533"/>
      <c r="C108" s="42" t="s">
        <v>15</v>
      </c>
      <c r="D108" s="66"/>
      <c r="E108" s="28"/>
      <c r="F108" s="28"/>
      <c r="G108" s="28"/>
      <c r="H108" s="61"/>
    </row>
    <row r="109" spans="2:10" x14ac:dyDescent="0.25">
      <c r="B109" s="533"/>
      <c r="C109" s="163" t="s">
        <v>36</v>
      </c>
      <c r="D109" s="164">
        <v>107.93899999999999</v>
      </c>
      <c r="E109" s="167">
        <v>70</v>
      </c>
      <c r="F109" s="167">
        <v>70</v>
      </c>
      <c r="G109" s="167">
        <v>70</v>
      </c>
      <c r="H109" s="203"/>
    </row>
    <row r="110" spans="2:10" ht="25.5" x14ac:dyDescent="0.25">
      <c r="B110" s="37" t="s">
        <v>291</v>
      </c>
      <c r="C110" s="20" t="s">
        <v>292</v>
      </c>
      <c r="D110" s="21"/>
      <c r="E110" s="38"/>
      <c r="F110" s="38"/>
      <c r="G110" s="38"/>
      <c r="H110" s="63" t="s">
        <v>293</v>
      </c>
    </row>
    <row r="111" spans="2:10" s="121" customFormat="1" ht="24.75" customHeight="1" x14ac:dyDescent="0.25">
      <c r="B111" s="532"/>
      <c r="C111" s="23" t="s">
        <v>14</v>
      </c>
      <c r="D111" s="25">
        <f>D113+D114</f>
        <v>100</v>
      </c>
      <c r="E111" s="25">
        <f t="shared" ref="E111:G111" si="23">E113+E114</f>
        <v>100</v>
      </c>
      <c r="F111" s="25">
        <f t="shared" si="23"/>
        <v>100</v>
      </c>
      <c r="G111" s="25">
        <f t="shared" si="23"/>
        <v>100</v>
      </c>
      <c r="H111" s="41"/>
      <c r="I111" s="263"/>
      <c r="J111" s="263"/>
    </row>
    <row r="112" spans="2:10" x14ac:dyDescent="0.25">
      <c r="B112" s="533"/>
      <c r="C112" s="42" t="s">
        <v>15</v>
      </c>
      <c r="D112" s="66"/>
      <c r="E112" s="28"/>
      <c r="F112" s="28"/>
      <c r="G112" s="28"/>
      <c r="H112" s="61"/>
    </row>
    <row r="113" spans="2:8" x14ac:dyDescent="0.25">
      <c r="B113" s="533"/>
      <c r="C113" s="92" t="s">
        <v>71</v>
      </c>
      <c r="D113" s="58">
        <v>100</v>
      </c>
      <c r="E113" s="57">
        <v>100</v>
      </c>
      <c r="F113" s="57">
        <v>100</v>
      </c>
      <c r="G113" s="57">
        <v>100</v>
      </c>
      <c r="H113" s="77"/>
    </row>
    <row r="114" spans="2:8" x14ac:dyDescent="0.25">
      <c r="B114" s="169"/>
      <c r="C114" s="163" t="s">
        <v>36</v>
      </c>
      <c r="D114" s="164">
        <v>0</v>
      </c>
      <c r="E114" s="167">
        <v>0</v>
      </c>
      <c r="F114" s="167">
        <v>0</v>
      </c>
      <c r="G114" s="167">
        <v>0</v>
      </c>
      <c r="H114" s="203"/>
    </row>
    <row r="115" spans="2:8" ht="25.5" x14ac:dyDescent="0.25">
      <c r="B115" s="253" t="s">
        <v>294</v>
      </c>
      <c r="C115" s="20" t="s">
        <v>295</v>
      </c>
      <c r="D115" s="21"/>
      <c r="E115" s="38"/>
      <c r="F115" s="38"/>
      <c r="G115" s="38"/>
      <c r="H115" s="63"/>
    </row>
    <row r="116" spans="2:8" x14ac:dyDescent="0.25">
      <c r="B116" s="532"/>
      <c r="C116" s="23" t="s">
        <v>14</v>
      </c>
      <c r="D116" s="25">
        <f>D118+D119</f>
        <v>973.80000000000007</v>
      </c>
      <c r="E116" s="25">
        <f t="shared" ref="E116:G116" si="24">E118+E119</f>
        <v>600</v>
      </c>
      <c r="F116" s="25">
        <f t="shared" si="24"/>
        <v>600</v>
      </c>
      <c r="G116" s="25">
        <f t="shared" si="24"/>
        <v>600</v>
      </c>
      <c r="H116" s="11"/>
    </row>
    <row r="117" spans="2:8" x14ac:dyDescent="0.25">
      <c r="B117" s="533"/>
      <c r="C117" s="42" t="s">
        <v>15</v>
      </c>
      <c r="D117" s="66"/>
      <c r="E117" s="28"/>
      <c r="F117" s="28"/>
      <c r="G117" s="28"/>
      <c r="H117" s="61"/>
    </row>
    <row r="118" spans="2:8" ht="25.5" customHeight="1" x14ac:dyDescent="0.25">
      <c r="B118" s="533"/>
      <c r="C118" s="45" t="s">
        <v>16</v>
      </c>
      <c r="D118" s="32">
        <v>642.20000000000005</v>
      </c>
      <c r="E118" s="28">
        <v>480</v>
      </c>
      <c r="F118" s="28">
        <v>480</v>
      </c>
      <c r="G118" s="28">
        <v>480</v>
      </c>
      <c r="H118" s="61"/>
    </row>
    <row r="119" spans="2:8" x14ac:dyDescent="0.25">
      <c r="B119" s="169"/>
      <c r="C119" s="163" t="s">
        <v>36</v>
      </c>
      <c r="D119" s="164">
        <v>331.6</v>
      </c>
      <c r="E119" s="167">
        <v>120</v>
      </c>
      <c r="F119" s="167">
        <v>120</v>
      </c>
      <c r="G119" s="167">
        <v>120</v>
      </c>
      <c r="H119" s="203"/>
    </row>
    <row r="120" spans="2:8" ht="25.5" x14ac:dyDescent="0.25">
      <c r="B120" s="37" t="s">
        <v>296</v>
      </c>
      <c r="C120" s="20" t="s">
        <v>297</v>
      </c>
      <c r="D120" s="21"/>
      <c r="E120" s="38"/>
      <c r="F120" s="38"/>
      <c r="G120" s="38"/>
      <c r="H120" s="63" t="s">
        <v>298</v>
      </c>
    </row>
    <row r="121" spans="2:8" x14ac:dyDescent="0.25">
      <c r="B121" s="532"/>
      <c r="C121" s="23" t="s">
        <v>14</v>
      </c>
      <c r="D121" s="170">
        <f>D123</f>
        <v>12.5</v>
      </c>
      <c r="E121" s="170">
        <f t="shared" ref="E121:G121" si="25">E123</f>
        <v>13</v>
      </c>
      <c r="F121" s="170">
        <f t="shared" si="25"/>
        <v>13</v>
      </c>
      <c r="G121" s="170">
        <f t="shared" si="25"/>
        <v>13</v>
      </c>
      <c r="H121" s="11"/>
    </row>
    <row r="122" spans="2:8" x14ac:dyDescent="0.25">
      <c r="B122" s="533"/>
      <c r="C122" s="42" t="s">
        <v>15</v>
      </c>
      <c r="D122" s="66"/>
      <c r="E122" s="28"/>
      <c r="F122" s="28"/>
      <c r="G122" s="28"/>
      <c r="H122" s="61"/>
    </row>
    <row r="123" spans="2:8" x14ac:dyDescent="0.25">
      <c r="B123" s="533"/>
      <c r="C123" s="229" t="s">
        <v>36</v>
      </c>
      <c r="D123" s="230">
        <v>12.5</v>
      </c>
      <c r="E123" s="231">
        <v>13</v>
      </c>
      <c r="F123" s="231">
        <v>13</v>
      </c>
      <c r="G123" s="231">
        <v>13</v>
      </c>
      <c r="H123" s="232"/>
    </row>
    <row r="124" spans="2:8" ht="25.5" customHeight="1" x14ac:dyDescent="0.25">
      <c r="B124" s="255" t="s">
        <v>299</v>
      </c>
      <c r="C124" s="252" t="s">
        <v>300</v>
      </c>
      <c r="D124" s="179"/>
      <c r="E124" s="38"/>
      <c r="F124" s="38"/>
      <c r="G124" s="38"/>
      <c r="H124" s="63" t="s">
        <v>248</v>
      </c>
    </row>
    <row r="125" spans="2:8" x14ac:dyDescent="0.25">
      <c r="B125" s="393"/>
      <c r="C125" s="251" t="s">
        <v>14</v>
      </c>
      <c r="D125" s="165">
        <f>D127</f>
        <v>6</v>
      </c>
      <c r="E125" s="165">
        <f t="shared" ref="E125:G125" si="26">E127</f>
        <v>5</v>
      </c>
      <c r="F125" s="165">
        <f t="shared" si="26"/>
        <v>5</v>
      </c>
      <c r="G125" s="165">
        <f t="shared" si="26"/>
        <v>5</v>
      </c>
      <c r="H125" s="11"/>
    </row>
    <row r="126" spans="2:8" x14ac:dyDescent="0.25">
      <c r="B126" s="393"/>
      <c r="C126" s="130" t="s">
        <v>15</v>
      </c>
      <c r="D126" s="71"/>
      <c r="E126" s="28"/>
      <c r="F126" s="28"/>
      <c r="G126" s="28"/>
      <c r="H126" s="61"/>
    </row>
    <row r="127" spans="2:8" ht="25.5" customHeight="1" x14ac:dyDescent="0.2">
      <c r="B127" s="393"/>
      <c r="C127" s="254" t="s">
        <v>301</v>
      </c>
      <c r="D127" s="28">
        <v>6</v>
      </c>
      <c r="E127" s="28">
        <v>5</v>
      </c>
      <c r="F127" s="28">
        <v>5</v>
      </c>
      <c r="G127" s="28">
        <v>5</v>
      </c>
      <c r="H127" s="61"/>
    </row>
    <row r="128" spans="2:8" x14ac:dyDescent="0.25">
      <c r="B128" s="171"/>
      <c r="C128" s="172" t="s">
        <v>15</v>
      </c>
      <c r="D128" s="173"/>
      <c r="E128" s="173"/>
      <c r="F128" s="173"/>
      <c r="G128" s="173"/>
      <c r="H128" s="174"/>
    </row>
    <row r="129" spans="2:12" ht="25.5" x14ac:dyDescent="0.25">
      <c r="B129" s="171"/>
      <c r="C129" s="172" t="s">
        <v>16</v>
      </c>
      <c r="D129" s="173"/>
      <c r="E129" s="173"/>
      <c r="F129" s="173"/>
      <c r="G129" s="173"/>
      <c r="H129" s="174"/>
    </row>
    <row r="130" spans="2:12" ht="25.5" x14ac:dyDescent="0.25">
      <c r="B130" s="175"/>
      <c r="C130" s="113" t="s">
        <v>115</v>
      </c>
      <c r="D130" s="114">
        <f t="shared" ref="D130:G130" si="27">D121+D116+D111+D107+D102+D98+D93+D88+D83+D78+D66+D62+D70+D58+D53+D49+D45+D40+D33+D29+D24+D20+D15+D11+D7</f>
        <v>20760.398999999998</v>
      </c>
      <c r="E130" s="114">
        <f t="shared" si="27"/>
        <v>24511.900000000005</v>
      </c>
      <c r="F130" s="114">
        <f t="shared" si="27"/>
        <v>23758.199999999997</v>
      </c>
      <c r="G130" s="114">
        <f t="shared" si="27"/>
        <v>23363.51</v>
      </c>
      <c r="H130" s="389"/>
    </row>
    <row r="131" spans="2:12" x14ac:dyDescent="0.25">
      <c r="B131" s="176"/>
      <c r="C131" s="206" t="s">
        <v>116</v>
      </c>
      <c r="D131" s="173">
        <f>D102+D88</f>
        <v>90</v>
      </c>
      <c r="E131" s="173">
        <f t="shared" ref="E131:G131" si="28">E102+E88</f>
        <v>2963</v>
      </c>
      <c r="F131" s="173">
        <f t="shared" si="28"/>
        <v>2010</v>
      </c>
      <c r="G131" s="173">
        <f t="shared" si="28"/>
        <v>1410</v>
      </c>
      <c r="H131" s="174"/>
    </row>
    <row r="132" spans="2:12" ht="25.5" x14ac:dyDescent="0.25">
      <c r="B132" s="176"/>
      <c r="C132" s="171" t="s">
        <v>117</v>
      </c>
      <c r="D132" s="177" t="s">
        <v>302</v>
      </c>
      <c r="E132" s="177"/>
      <c r="F132" s="177"/>
      <c r="G132" s="177"/>
      <c r="H132" s="174"/>
    </row>
    <row r="136" spans="2:12" ht="25.5" hidden="1" x14ac:dyDescent="0.25">
      <c r="C136" s="31" t="s">
        <v>16</v>
      </c>
      <c r="D136" s="28">
        <f>D118+D104+D95+D90+D85+D80+D72+D55+D47+D42+D35+D31+D26+D22+D17</f>
        <v>10250.5</v>
      </c>
      <c r="E136" s="28">
        <f t="shared" ref="E136:G136" si="29">E118+E104+E95+E90+E85+E80+E72+E55+E47+E42+E35+E31+E26+E22+E17</f>
        <v>12277</v>
      </c>
      <c r="F136" s="28">
        <f t="shared" si="29"/>
        <v>11682</v>
      </c>
      <c r="G136" s="28">
        <f t="shared" si="29"/>
        <v>11687</v>
      </c>
      <c r="L136" s="236"/>
    </row>
    <row r="137" spans="2:12" ht="25.5" hidden="1" x14ac:dyDescent="0.25">
      <c r="C137" s="46" t="s">
        <v>24</v>
      </c>
      <c r="D137" s="28">
        <f>D105+D100+D96+D91+D37</f>
        <v>377.1</v>
      </c>
      <c r="E137" s="28">
        <f t="shared" ref="E137:G137" si="30">E105+E100+E96+E91+E37</f>
        <v>1740.1</v>
      </c>
      <c r="F137" s="28">
        <f t="shared" si="30"/>
        <v>1487.1</v>
      </c>
      <c r="G137" s="28">
        <f t="shared" si="30"/>
        <v>987.1</v>
      </c>
    </row>
    <row r="138" spans="2:12" hidden="1" x14ac:dyDescent="0.25">
      <c r="C138" s="80" t="s">
        <v>36</v>
      </c>
      <c r="D138" s="28">
        <f>D119+D114+D109+D86+D81+D68+D64+D60+D56+D51+D36+D27+D18+D13+D9+D123</f>
        <v>9376.6989999999987</v>
      </c>
      <c r="E138" s="28">
        <f t="shared" ref="E138:G138" si="31">E119+E114+E109+E86+E81+E68+E64+E60+E56+E51+E36+E27+E18+E13+E9+E123</f>
        <v>9738.6999999999989</v>
      </c>
      <c r="F138" s="28">
        <f t="shared" si="31"/>
        <v>9832.9999999999982</v>
      </c>
      <c r="G138" s="28">
        <f t="shared" si="31"/>
        <v>9933.31</v>
      </c>
    </row>
    <row r="139" spans="2:12" hidden="1" x14ac:dyDescent="0.25">
      <c r="C139" s="92" t="s">
        <v>71</v>
      </c>
      <c r="D139" s="28">
        <f>D113+D38</f>
        <v>756.1</v>
      </c>
      <c r="E139" s="28">
        <f t="shared" ref="E139:G139" si="32">E113+E38</f>
        <v>756.1</v>
      </c>
      <c r="F139" s="28">
        <f t="shared" si="32"/>
        <v>756.1</v>
      </c>
      <c r="G139" s="28">
        <f t="shared" si="32"/>
        <v>756.1</v>
      </c>
    </row>
    <row r="140" spans="2:12" hidden="1" x14ac:dyDescent="0.25">
      <c r="C140" s="120" t="s">
        <v>119</v>
      </c>
      <c r="D140" s="28">
        <v>0</v>
      </c>
      <c r="E140" s="28">
        <v>0</v>
      </c>
      <c r="F140" s="28">
        <v>0</v>
      </c>
      <c r="G140" s="28">
        <v>0</v>
      </c>
    </row>
  </sheetData>
  <sheetProtection algorithmName="SHA-512" hashValue="iYwLrP145MB3k+AKyx4kVd+1G6dDR7HIQYGG/026JMimgpa7Zpz3lLIuPr87tX76AwAeBzv+NAy3scalN5nWXg==" saltValue="Xj14cb1qbWetKxd6bQ1+Ow==" spinCount="100000" sheet="1" objects="1" scenarios="1"/>
  <mergeCells count="38">
    <mergeCell ref="B111:B113"/>
    <mergeCell ref="B116:B118"/>
    <mergeCell ref="B121:B123"/>
    <mergeCell ref="B83:B85"/>
    <mergeCell ref="B88:B90"/>
    <mergeCell ref="B93:B95"/>
    <mergeCell ref="B98:B100"/>
    <mergeCell ref="B102:B104"/>
    <mergeCell ref="B107:B109"/>
    <mergeCell ref="B78:B80"/>
    <mergeCell ref="J39:J41"/>
    <mergeCell ref="B40:B42"/>
    <mergeCell ref="J42:J44"/>
    <mergeCell ref="J45:J46"/>
    <mergeCell ref="J47:J48"/>
    <mergeCell ref="B49:B51"/>
    <mergeCell ref="J49:J50"/>
    <mergeCell ref="B53:B54"/>
    <mergeCell ref="B58:B60"/>
    <mergeCell ref="B62:B64"/>
    <mergeCell ref="B66:B68"/>
    <mergeCell ref="B70:B72"/>
    <mergeCell ref="J32:J33"/>
    <mergeCell ref="B33:B35"/>
    <mergeCell ref="J34:J35"/>
    <mergeCell ref="B2:H2"/>
    <mergeCell ref="B7:B9"/>
    <mergeCell ref="J9:J10"/>
    <mergeCell ref="B11:B13"/>
    <mergeCell ref="J12:J13"/>
    <mergeCell ref="B15:B18"/>
    <mergeCell ref="J16:J20"/>
    <mergeCell ref="B20:B22"/>
    <mergeCell ref="J23:J24"/>
    <mergeCell ref="B24:B26"/>
    <mergeCell ref="J25:J26"/>
    <mergeCell ref="B29:B31"/>
    <mergeCell ref="J29:J3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6799-97A1-465C-9014-695FC99D6E2C}">
  <sheetPr>
    <pageSetUpPr fitToPage="1"/>
  </sheetPr>
  <dimension ref="A2:M260"/>
  <sheetViews>
    <sheetView showGridLines="0" topLeftCell="A211" zoomScaleNormal="100" workbookViewId="0">
      <selection activeCell="A211" sqref="A1:XFD1048576"/>
    </sheetView>
  </sheetViews>
  <sheetFormatPr defaultColWidth="9.140625" defaultRowHeight="12.75" x14ac:dyDescent="0.25"/>
  <cols>
    <col min="1" max="1" width="2.5703125" style="2" customWidth="1"/>
    <col min="2" max="2" width="21.7109375" style="119" customWidth="1"/>
    <col min="3" max="3" width="49.28515625" style="121" customWidth="1"/>
    <col min="4" max="4" width="14.7109375" style="1" hidden="1" customWidth="1"/>
    <col min="5" max="5" width="16.42578125" style="1" customWidth="1"/>
    <col min="6" max="8" width="14.7109375" style="1" customWidth="1"/>
    <col min="9" max="10" width="15" style="1" hidden="1" customWidth="1"/>
    <col min="11" max="11" width="10.7109375" style="2" customWidth="1"/>
    <col min="12" max="16384" width="9.140625" style="2"/>
  </cols>
  <sheetData>
    <row r="2" spans="2:13" ht="39.6" customHeight="1" x14ac:dyDescent="0.25">
      <c r="B2" s="600" t="s">
        <v>303</v>
      </c>
      <c r="C2" s="600"/>
      <c r="D2" s="600"/>
      <c r="E2" s="600"/>
      <c r="F2" s="600"/>
      <c r="G2" s="600"/>
      <c r="H2" s="600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12" t="s">
        <v>6</v>
      </c>
      <c r="H3" s="4" t="s">
        <v>7</v>
      </c>
      <c r="I3" s="504" t="s">
        <v>8</v>
      </c>
      <c r="J3" s="207" t="s">
        <v>9</v>
      </c>
      <c r="L3" s="208"/>
      <c r="M3" s="208"/>
    </row>
    <row r="4" spans="2:13" x14ac:dyDescent="0.25">
      <c r="B4" s="209">
        <v>1</v>
      </c>
      <c r="C4" s="210">
        <v>2</v>
      </c>
      <c r="D4" s="211">
        <v>4</v>
      </c>
      <c r="E4" s="210">
        <v>5</v>
      </c>
      <c r="F4" s="210">
        <v>6</v>
      </c>
      <c r="G4" s="478">
        <v>7</v>
      </c>
      <c r="H4" s="506">
        <v>8</v>
      </c>
      <c r="I4" s="505">
        <v>9</v>
      </c>
      <c r="J4" s="11">
        <v>10</v>
      </c>
      <c r="L4" s="212"/>
      <c r="M4" s="213"/>
    </row>
    <row r="5" spans="2:13" ht="26.25" customHeight="1" x14ac:dyDescent="0.25">
      <c r="B5" s="14" t="s">
        <v>304</v>
      </c>
      <c r="C5" s="14" t="s">
        <v>305</v>
      </c>
      <c r="D5" s="15"/>
      <c r="E5" s="16"/>
      <c r="F5" s="16"/>
      <c r="G5" s="422"/>
      <c r="H5" s="17"/>
      <c r="L5" s="208"/>
      <c r="M5" s="208"/>
    </row>
    <row r="6" spans="2:13" ht="30" customHeight="1" x14ac:dyDescent="0.25">
      <c r="B6" s="19" t="s">
        <v>306</v>
      </c>
      <c r="C6" s="20" t="s">
        <v>307</v>
      </c>
      <c r="D6" s="21"/>
      <c r="E6" s="21"/>
      <c r="F6" s="21"/>
      <c r="G6" s="428"/>
      <c r="H6" s="193" t="s">
        <v>308</v>
      </c>
    </row>
    <row r="7" spans="2:13" ht="24.75" customHeight="1" x14ac:dyDescent="0.25">
      <c r="B7" s="23"/>
      <c r="C7" s="23" t="s">
        <v>14</v>
      </c>
      <c r="D7" s="25">
        <f>D9</f>
        <v>5</v>
      </c>
      <c r="E7" s="25">
        <v>3</v>
      </c>
      <c r="F7" s="25">
        <v>4</v>
      </c>
      <c r="G7" s="338">
        <v>4</v>
      </c>
      <c r="H7" s="41"/>
    </row>
    <row r="8" spans="2:13" ht="17.25" customHeight="1" x14ac:dyDescent="0.25">
      <c r="B8" s="26"/>
      <c r="C8" s="27" t="s">
        <v>15</v>
      </c>
      <c r="D8" s="29"/>
      <c r="E8" s="29"/>
      <c r="F8" s="29"/>
      <c r="G8" s="479"/>
      <c r="H8" s="507"/>
    </row>
    <row r="9" spans="2:13" ht="27.75" customHeight="1" x14ac:dyDescent="0.25">
      <c r="B9" s="26"/>
      <c r="C9" s="31" t="s">
        <v>16</v>
      </c>
      <c r="D9" s="32">
        <v>5</v>
      </c>
      <c r="E9" s="32">
        <v>3</v>
      </c>
      <c r="F9" s="32">
        <v>4</v>
      </c>
      <c r="G9" s="436">
        <v>4</v>
      </c>
      <c r="H9" s="146"/>
    </row>
    <row r="10" spans="2:13" ht="30.75" customHeight="1" x14ac:dyDescent="0.25">
      <c r="B10" s="37" t="s">
        <v>309</v>
      </c>
      <c r="C10" s="20" t="s">
        <v>310</v>
      </c>
      <c r="D10" s="21"/>
      <c r="E10" s="21"/>
      <c r="F10" s="21"/>
      <c r="G10" s="428"/>
      <c r="H10" s="139" t="s">
        <v>308</v>
      </c>
    </row>
    <row r="11" spans="2:13" ht="56.25" customHeight="1" x14ac:dyDescent="0.25">
      <c r="B11" s="532"/>
      <c r="C11" s="23" t="s">
        <v>14</v>
      </c>
      <c r="D11" s="25">
        <v>35</v>
      </c>
      <c r="E11" s="25">
        <v>35</v>
      </c>
      <c r="F11" s="25">
        <v>40</v>
      </c>
      <c r="G11" s="338">
        <v>45</v>
      </c>
      <c r="H11" s="41"/>
    </row>
    <row r="12" spans="2:13" ht="15.75" customHeight="1" x14ac:dyDescent="0.25">
      <c r="B12" s="533"/>
      <c r="C12" s="42" t="s">
        <v>15</v>
      </c>
      <c r="D12" s="29"/>
      <c r="E12" s="43"/>
      <c r="F12" s="43"/>
      <c r="G12" s="431"/>
      <c r="H12" s="44"/>
    </row>
    <row r="13" spans="2:13" ht="27" customHeight="1" x14ac:dyDescent="0.25">
      <c r="B13" s="533"/>
      <c r="C13" s="45" t="s">
        <v>16</v>
      </c>
      <c r="D13" s="32">
        <v>35</v>
      </c>
      <c r="E13" s="43">
        <v>35</v>
      </c>
      <c r="F13" s="43">
        <v>40</v>
      </c>
      <c r="G13" s="431">
        <v>45</v>
      </c>
      <c r="H13" s="44"/>
    </row>
    <row r="14" spans="2:13" ht="28.5" customHeight="1" x14ac:dyDescent="0.25">
      <c r="B14" s="37" t="s">
        <v>311</v>
      </c>
      <c r="C14" s="20" t="s">
        <v>312</v>
      </c>
      <c r="D14" s="21"/>
      <c r="E14" s="21"/>
      <c r="F14" s="21"/>
      <c r="G14" s="428"/>
      <c r="H14" s="139" t="s">
        <v>308</v>
      </c>
    </row>
    <row r="15" spans="2:13" x14ac:dyDescent="0.25">
      <c r="B15" s="601"/>
      <c r="C15" s="23" t="s">
        <v>14</v>
      </c>
      <c r="D15" s="25">
        <f>D17</f>
        <v>1.5</v>
      </c>
      <c r="E15" s="165">
        <v>2</v>
      </c>
      <c r="F15" s="25">
        <v>4</v>
      </c>
      <c r="G15" s="338">
        <v>5</v>
      </c>
      <c r="H15" s="41"/>
    </row>
    <row r="16" spans="2:13" x14ac:dyDescent="0.25">
      <c r="B16" s="602"/>
      <c r="C16" s="42" t="s">
        <v>15</v>
      </c>
      <c r="D16" s="29"/>
      <c r="E16" s="71"/>
      <c r="F16" s="43"/>
      <c r="G16" s="431"/>
      <c r="H16" s="44"/>
    </row>
    <row r="17" spans="2:8" ht="25.5" x14ac:dyDescent="0.25">
      <c r="B17" s="602"/>
      <c r="C17" s="45" t="s">
        <v>16</v>
      </c>
      <c r="D17" s="32">
        <v>1.5</v>
      </c>
      <c r="E17" s="32">
        <v>2</v>
      </c>
      <c r="F17" s="32">
        <v>4</v>
      </c>
      <c r="G17" s="436">
        <v>5</v>
      </c>
      <c r="H17" s="44"/>
    </row>
    <row r="18" spans="2:8" ht="25.5" x14ac:dyDescent="0.25">
      <c r="B18" s="14" t="s">
        <v>313</v>
      </c>
      <c r="C18" s="14" t="s">
        <v>314</v>
      </c>
      <c r="D18" s="58"/>
      <c r="E18" s="58"/>
      <c r="F18" s="58"/>
      <c r="G18" s="480"/>
      <c r="H18" s="15"/>
    </row>
    <row r="19" spans="2:8" ht="27" customHeight="1" x14ac:dyDescent="0.25">
      <c r="B19" s="37" t="s">
        <v>315</v>
      </c>
      <c r="C19" s="20" t="s">
        <v>316</v>
      </c>
      <c r="D19" s="21"/>
      <c r="E19" s="21"/>
      <c r="F19" s="21"/>
      <c r="G19" s="428"/>
      <c r="H19" s="139" t="s">
        <v>317</v>
      </c>
    </row>
    <row r="20" spans="2:8" x14ac:dyDescent="0.25">
      <c r="B20" s="532"/>
      <c r="C20" s="23" t="s">
        <v>14</v>
      </c>
      <c r="D20" s="25">
        <f>D22</f>
        <v>0</v>
      </c>
      <c r="E20" s="25">
        <f t="shared" ref="E20:G20" si="0">E22</f>
        <v>0</v>
      </c>
      <c r="F20" s="25">
        <f t="shared" si="0"/>
        <v>0</v>
      </c>
      <c r="G20" s="338">
        <f t="shared" si="0"/>
        <v>0</v>
      </c>
      <c r="H20" s="41"/>
    </row>
    <row r="21" spans="2:8" x14ac:dyDescent="0.25">
      <c r="B21" s="533"/>
      <c r="C21" s="42" t="s">
        <v>15</v>
      </c>
      <c r="D21" s="29"/>
      <c r="E21" s="43"/>
      <c r="F21" s="43"/>
      <c r="G21" s="431"/>
      <c r="H21" s="44"/>
    </row>
    <row r="22" spans="2:8" ht="25.5" x14ac:dyDescent="0.25">
      <c r="B22" s="533"/>
      <c r="C22" s="45" t="s">
        <v>16</v>
      </c>
      <c r="D22" s="32"/>
      <c r="E22" s="32">
        <v>0</v>
      </c>
      <c r="F22" s="43">
        <v>0</v>
      </c>
      <c r="G22" s="431">
        <v>0</v>
      </c>
      <c r="H22" s="44"/>
    </row>
    <row r="23" spans="2:8" ht="21" customHeight="1" x14ac:dyDescent="0.25">
      <c r="B23" s="37" t="s">
        <v>318</v>
      </c>
      <c r="C23" s="20" t="s">
        <v>319</v>
      </c>
      <c r="D23" s="21"/>
      <c r="E23" s="21"/>
      <c r="F23" s="21"/>
      <c r="G23" s="428"/>
      <c r="H23" s="139" t="s">
        <v>320</v>
      </c>
    </row>
    <row r="24" spans="2:8" x14ac:dyDescent="0.25">
      <c r="B24" s="532"/>
      <c r="C24" s="23" t="s">
        <v>14</v>
      </c>
      <c r="D24" s="165">
        <f>D26+D27</f>
        <v>74.3</v>
      </c>
      <c r="E24" s="165">
        <f t="shared" ref="E24:F24" si="1">E26+E27</f>
        <v>1559</v>
      </c>
      <c r="F24" s="165">
        <f t="shared" si="1"/>
        <v>386.44499999999999</v>
      </c>
      <c r="G24" s="481">
        <f>G26+G27</f>
        <v>156.09700000000001</v>
      </c>
      <c r="H24" s="25"/>
    </row>
    <row r="25" spans="2:8" x14ac:dyDescent="0.25">
      <c r="B25" s="533"/>
      <c r="C25" s="42" t="s">
        <v>15</v>
      </c>
      <c r="D25" s="29"/>
      <c r="E25" s="43"/>
      <c r="F25" s="43"/>
      <c r="G25" s="431"/>
      <c r="H25" s="44"/>
    </row>
    <row r="26" spans="2:8" ht="25.5" x14ac:dyDescent="0.25">
      <c r="B26" s="533"/>
      <c r="C26" s="45" t="s">
        <v>16</v>
      </c>
      <c r="D26" s="32">
        <v>74.3</v>
      </c>
      <c r="E26" s="32">
        <v>1059</v>
      </c>
      <c r="F26" s="43">
        <v>386.44499999999999</v>
      </c>
      <c r="G26" s="431">
        <v>156.09700000000001</v>
      </c>
      <c r="H26" s="44"/>
    </row>
    <row r="27" spans="2:8" ht="16.5" customHeight="1" x14ac:dyDescent="0.25">
      <c r="B27" s="393"/>
      <c r="C27" s="46" t="s">
        <v>24</v>
      </c>
      <c r="D27" s="48">
        <v>0</v>
      </c>
      <c r="E27" s="49">
        <v>500</v>
      </c>
      <c r="F27" s="49">
        <v>0</v>
      </c>
      <c r="G27" s="482">
        <v>0</v>
      </c>
      <c r="H27" s="148"/>
    </row>
    <row r="28" spans="2:8" ht="30" customHeight="1" x14ac:dyDescent="0.25">
      <c r="B28" s="37" t="s">
        <v>321</v>
      </c>
      <c r="C28" s="20" t="s">
        <v>322</v>
      </c>
      <c r="D28" s="21"/>
      <c r="E28" s="21"/>
      <c r="F28" s="21"/>
      <c r="G28" s="428"/>
      <c r="H28" s="139" t="s">
        <v>320</v>
      </c>
    </row>
    <row r="29" spans="2:8" x14ac:dyDescent="0.25">
      <c r="B29" s="532"/>
      <c r="C29" s="23" t="s">
        <v>14</v>
      </c>
      <c r="D29" s="25">
        <f>D31+D32</f>
        <v>790</v>
      </c>
      <c r="E29" s="25">
        <f t="shared" ref="E29:G29" si="2">E31+E32</f>
        <v>152.9</v>
      </c>
      <c r="F29" s="25">
        <f t="shared" si="2"/>
        <v>0</v>
      </c>
      <c r="G29" s="338">
        <f t="shared" si="2"/>
        <v>0</v>
      </c>
      <c r="H29" s="41"/>
    </row>
    <row r="30" spans="2:8" x14ac:dyDescent="0.25">
      <c r="B30" s="533"/>
      <c r="C30" s="42" t="s">
        <v>15</v>
      </c>
      <c r="D30" s="29"/>
      <c r="E30" s="43"/>
      <c r="F30" s="43"/>
      <c r="G30" s="431"/>
      <c r="H30" s="44"/>
    </row>
    <row r="31" spans="2:8" ht="25.5" x14ac:dyDescent="0.25">
      <c r="B31" s="533"/>
      <c r="C31" s="45" t="s">
        <v>16</v>
      </c>
      <c r="D31" s="32">
        <v>790</v>
      </c>
      <c r="E31" s="43">
        <v>152.9</v>
      </c>
      <c r="F31" s="43">
        <v>0</v>
      </c>
      <c r="G31" s="431">
        <v>0</v>
      </c>
      <c r="H31" s="44"/>
    </row>
    <row r="32" spans="2:8" ht="25.5" x14ac:dyDescent="0.25">
      <c r="B32" s="393"/>
      <c r="C32" s="46" t="s">
        <v>24</v>
      </c>
      <c r="D32" s="48">
        <v>0</v>
      </c>
      <c r="E32" s="49">
        <v>0</v>
      </c>
      <c r="F32" s="331">
        <v>0</v>
      </c>
      <c r="G32" s="482">
        <v>0</v>
      </c>
      <c r="H32" s="148"/>
    </row>
    <row r="33" spans="2:8" ht="28.5" customHeight="1" x14ac:dyDescent="0.25">
      <c r="B33" s="37" t="s">
        <v>323</v>
      </c>
      <c r="C33" s="178" t="s">
        <v>324</v>
      </c>
      <c r="D33" s="179"/>
      <c r="E33" s="21"/>
      <c r="F33" s="21"/>
      <c r="G33" s="428"/>
      <c r="H33" s="44" t="s">
        <v>317</v>
      </c>
    </row>
    <row r="34" spans="2:8" x14ac:dyDescent="0.25">
      <c r="B34" s="578"/>
      <c r="C34" s="23" t="s">
        <v>14</v>
      </c>
      <c r="D34" s="25">
        <f>D36</f>
        <v>0</v>
      </c>
      <c r="E34" s="25">
        <f t="shared" ref="E34:G34" si="3">E36</f>
        <v>0</v>
      </c>
      <c r="F34" s="25">
        <f t="shared" si="3"/>
        <v>0</v>
      </c>
      <c r="G34" s="338">
        <f t="shared" si="3"/>
        <v>0</v>
      </c>
      <c r="H34" s="41"/>
    </row>
    <row r="35" spans="2:8" x14ac:dyDescent="0.25">
      <c r="B35" s="579"/>
      <c r="C35" s="42" t="s">
        <v>15</v>
      </c>
      <c r="D35" s="29"/>
      <c r="E35" s="43"/>
      <c r="F35" s="43"/>
      <c r="G35" s="431"/>
      <c r="H35" s="44"/>
    </row>
    <row r="36" spans="2:8" ht="25.5" x14ac:dyDescent="0.25">
      <c r="B36" s="580"/>
      <c r="C36" s="45" t="s">
        <v>16</v>
      </c>
      <c r="D36" s="32">
        <v>0</v>
      </c>
      <c r="E36" s="43">
        <v>0</v>
      </c>
      <c r="F36" s="43">
        <v>0</v>
      </c>
      <c r="G36" s="431">
        <v>0</v>
      </c>
      <c r="H36" s="44"/>
    </row>
    <row r="37" spans="2:8" ht="24" customHeight="1" x14ac:dyDescent="0.25">
      <c r="B37" s="37" t="s">
        <v>325</v>
      </c>
      <c r="C37" s="178" t="s">
        <v>326</v>
      </c>
      <c r="D37" s="179"/>
      <c r="E37" s="21"/>
      <c r="F37" s="21"/>
      <c r="G37" s="428"/>
      <c r="H37" s="139" t="s">
        <v>317</v>
      </c>
    </row>
    <row r="38" spans="2:8" x14ac:dyDescent="0.25">
      <c r="B38" s="578"/>
      <c r="C38" s="23" t="s">
        <v>14</v>
      </c>
      <c r="D38" s="25">
        <f>D40</f>
        <v>2</v>
      </c>
      <c r="E38" s="25">
        <f t="shared" ref="E38:G38" si="4">E40</f>
        <v>4</v>
      </c>
      <c r="F38" s="25">
        <f t="shared" si="4"/>
        <v>4</v>
      </c>
      <c r="G38" s="338">
        <f t="shared" si="4"/>
        <v>0</v>
      </c>
      <c r="H38" s="41"/>
    </row>
    <row r="39" spans="2:8" x14ac:dyDescent="0.25">
      <c r="B39" s="579"/>
      <c r="C39" s="42" t="s">
        <v>15</v>
      </c>
      <c r="D39" s="29"/>
      <c r="E39" s="43"/>
      <c r="F39" s="43"/>
      <c r="G39" s="431"/>
      <c r="H39" s="44"/>
    </row>
    <row r="40" spans="2:8" ht="25.5" x14ac:dyDescent="0.25">
      <c r="B40" s="580"/>
      <c r="C40" s="45" t="s">
        <v>16</v>
      </c>
      <c r="D40" s="32">
        <v>2</v>
      </c>
      <c r="E40" s="66">
        <v>4</v>
      </c>
      <c r="F40" s="66">
        <v>4</v>
      </c>
      <c r="G40" s="483">
        <v>0</v>
      </c>
      <c r="H40" s="44"/>
    </row>
    <row r="41" spans="2:8" ht="28.5" customHeight="1" x14ac:dyDescent="0.25">
      <c r="B41" s="37" t="s">
        <v>327</v>
      </c>
      <c r="C41" s="178" t="s">
        <v>328</v>
      </c>
      <c r="D41" s="179"/>
      <c r="E41" s="21"/>
      <c r="F41" s="21"/>
      <c r="G41" s="428"/>
      <c r="H41" s="139" t="s">
        <v>329</v>
      </c>
    </row>
    <row r="42" spans="2:8" x14ac:dyDescent="0.25">
      <c r="B42" s="578"/>
      <c r="C42" s="23" t="s">
        <v>14</v>
      </c>
      <c r="D42" s="25">
        <f>D44</f>
        <v>8.4</v>
      </c>
      <c r="E42" s="25">
        <v>25</v>
      </c>
      <c r="F42" s="25">
        <f t="shared" ref="F42:G42" si="5">F44</f>
        <v>300</v>
      </c>
      <c r="G42" s="338">
        <f t="shared" si="5"/>
        <v>300</v>
      </c>
      <c r="H42" s="41"/>
    </row>
    <row r="43" spans="2:8" x14ac:dyDescent="0.25">
      <c r="B43" s="579"/>
      <c r="C43" s="42" t="s">
        <v>15</v>
      </c>
      <c r="D43" s="29"/>
      <c r="E43" s="43"/>
      <c r="F43" s="43"/>
      <c r="G43" s="431"/>
      <c r="H43" s="44"/>
    </row>
    <row r="44" spans="2:8" ht="30" customHeight="1" x14ac:dyDescent="0.25">
      <c r="B44" s="580"/>
      <c r="C44" s="45" t="s">
        <v>16</v>
      </c>
      <c r="D44" s="32">
        <v>8.4</v>
      </c>
      <c r="E44" s="66">
        <v>25</v>
      </c>
      <c r="F44" s="66">
        <v>300</v>
      </c>
      <c r="G44" s="483">
        <v>300</v>
      </c>
      <c r="H44" s="44"/>
    </row>
    <row r="45" spans="2:8" ht="28.5" customHeight="1" x14ac:dyDescent="0.25">
      <c r="B45" s="37" t="s">
        <v>330</v>
      </c>
      <c r="C45" s="178" t="s">
        <v>331</v>
      </c>
      <c r="D45" s="179"/>
      <c r="E45" s="21"/>
      <c r="F45" s="21"/>
      <c r="G45" s="428"/>
      <c r="H45" s="139" t="s">
        <v>332</v>
      </c>
    </row>
    <row r="46" spans="2:8" ht="12.75" customHeight="1" x14ac:dyDescent="0.25">
      <c r="B46" s="578"/>
      <c r="C46" s="23" t="s">
        <v>14</v>
      </c>
      <c r="D46" s="25">
        <f>D48</f>
        <v>21</v>
      </c>
      <c r="E46" s="25">
        <f t="shared" ref="E46:G46" si="6">E48</f>
        <v>415</v>
      </c>
      <c r="F46" s="25">
        <f t="shared" si="6"/>
        <v>725</v>
      </c>
      <c r="G46" s="338">
        <f t="shared" si="6"/>
        <v>320.2</v>
      </c>
      <c r="H46" s="41"/>
    </row>
    <row r="47" spans="2:8" x14ac:dyDescent="0.25">
      <c r="B47" s="579"/>
      <c r="C47" s="42" t="s">
        <v>15</v>
      </c>
      <c r="D47" s="236"/>
      <c r="E47" s="43"/>
      <c r="F47" s="29"/>
      <c r="G47" s="479"/>
      <c r="H47" s="44"/>
    </row>
    <row r="48" spans="2:8" ht="25.5" x14ac:dyDescent="0.25">
      <c r="B48" s="580"/>
      <c r="C48" s="45" t="s">
        <v>16</v>
      </c>
      <c r="D48" s="32">
        <v>21</v>
      </c>
      <c r="E48" s="66">
        <v>415</v>
      </c>
      <c r="F48" s="66">
        <v>725</v>
      </c>
      <c r="G48" s="483">
        <v>320.2</v>
      </c>
      <c r="H48" s="44"/>
    </row>
    <row r="49" spans="2:8" ht="28.5" customHeight="1" x14ac:dyDescent="0.25">
      <c r="B49" s="37" t="s">
        <v>333</v>
      </c>
      <c r="C49" s="178" t="s">
        <v>334</v>
      </c>
      <c r="D49" s="179"/>
      <c r="E49" s="21"/>
      <c r="F49" s="21"/>
      <c r="G49" s="428"/>
      <c r="H49" s="139" t="s">
        <v>332</v>
      </c>
    </row>
    <row r="50" spans="2:8" ht="12.75" customHeight="1" x14ac:dyDescent="0.25">
      <c r="B50" s="578"/>
      <c r="C50" s="23" t="s">
        <v>14</v>
      </c>
      <c r="D50" s="25">
        <f>D52</f>
        <v>0</v>
      </c>
      <c r="E50" s="25">
        <f t="shared" ref="E50:G50" si="7">E52</f>
        <v>0</v>
      </c>
      <c r="F50" s="25">
        <f t="shared" si="7"/>
        <v>30</v>
      </c>
      <c r="G50" s="338">
        <f t="shared" si="7"/>
        <v>20</v>
      </c>
      <c r="H50" s="41"/>
    </row>
    <row r="51" spans="2:8" x14ac:dyDescent="0.25">
      <c r="B51" s="579"/>
      <c r="C51" s="42" t="s">
        <v>15</v>
      </c>
      <c r="D51" s="236"/>
      <c r="E51" s="43"/>
      <c r="F51" s="29"/>
      <c r="G51" s="479"/>
      <c r="H51" s="44"/>
    </row>
    <row r="52" spans="2:8" ht="25.5" x14ac:dyDescent="0.25">
      <c r="B52" s="580"/>
      <c r="C52" s="45" t="s">
        <v>16</v>
      </c>
      <c r="D52" s="32">
        <v>0</v>
      </c>
      <c r="E52" s="66">
        <v>0</v>
      </c>
      <c r="F52" s="66">
        <v>30</v>
      </c>
      <c r="G52" s="483">
        <v>20</v>
      </c>
      <c r="H52" s="44"/>
    </row>
    <row r="53" spans="2:8" ht="28.5" customHeight="1" x14ac:dyDescent="0.25">
      <c r="B53" s="37" t="s">
        <v>335</v>
      </c>
      <c r="C53" s="178" t="s">
        <v>336</v>
      </c>
      <c r="D53" s="179"/>
      <c r="E53" s="21"/>
      <c r="F53" s="21"/>
      <c r="G53" s="428"/>
      <c r="H53" s="139" t="s">
        <v>337</v>
      </c>
    </row>
    <row r="54" spans="2:8" ht="12.75" customHeight="1" x14ac:dyDescent="0.25">
      <c r="B54" s="578"/>
      <c r="C54" s="23" t="s">
        <v>14</v>
      </c>
      <c r="D54" s="25">
        <f>D56</f>
        <v>0</v>
      </c>
      <c r="E54" s="25">
        <f t="shared" ref="E54:G54" si="8">E56</f>
        <v>0</v>
      </c>
      <c r="F54" s="25">
        <f t="shared" si="8"/>
        <v>0</v>
      </c>
      <c r="G54" s="338">
        <f t="shared" si="8"/>
        <v>0</v>
      </c>
      <c r="H54" s="41"/>
    </row>
    <row r="55" spans="2:8" x14ac:dyDescent="0.25">
      <c r="B55" s="579"/>
      <c r="C55" s="42" t="s">
        <v>15</v>
      </c>
      <c r="D55" s="236"/>
      <c r="E55" s="43"/>
      <c r="F55" s="29"/>
      <c r="G55" s="479"/>
      <c r="H55" s="44"/>
    </row>
    <row r="56" spans="2:8" ht="25.5" x14ac:dyDescent="0.25">
      <c r="B56" s="580"/>
      <c r="C56" s="45" t="s">
        <v>16</v>
      </c>
      <c r="D56" s="32">
        <v>0</v>
      </c>
      <c r="E56" s="66">
        <v>0</v>
      </c>
      <c r="F56" s="66">
        <v>0</v>
      </c>
      <c r="G56" s="483">
        <v>0</v>
      </c>
      <c r="H56" s="44"/>
    </row>
    <row r="57" spans="2:8" ht="28.5" customHeight="1" x14ac:dyDescent="0.25">
      <c r="B57" s="37" t="s">
        <v>338</v>
      </c>
      <c r="C57" s="178" t="s">
        <v>339</v>
      </c>
      <c r="D57" s="179"/>
      <c r="E57" s="21"/>
      <c r="F57" s="21"/>
      <c r="G57" s="428"/>
      <c r="H57" s="139" t="s">
        <v>308</v>
      </c>
    </row>
    <row r="58" spans="2:8" ht="26.25" customHeight="1" x14ac:dyDescent="0.25">
      <c r="B58" s="607"/>
      <c r="C58" s="23" t="s">
        <v>14</v>
      </c>
      <c r="D58" s="25">
        <v>1</v>
      </c>
      <c r="E58" s="25">
        <v>2.1</v>
      </c>
      <c r="F58" s="25">
        <v>2.5</v>
      </c>
      <c r="G58" s="338">
        <v>3</v>
      </c>
      <c r="H58" s="41"/>
    </row>
    <row r="59" spans="2:8" x14ac:dyDescent="0.25">
      <c r="B59" s="608"/>
      <c r="C59" s="42" t="s">
        <v>15</v>
      </c>
      <c r="D59" s="236"/>
      <c r="E59" s="43"/>
      <c r="F59" s="29"/>
      <c r="G59" s="479"/>
      <c r="H59" s="44"/>
    </row>
    <row r="60" spans="2:8" ht="42" customHeight="1" x14ac:dyDescent="0.25">
      <c r="B60" s="609"/>
      <c r="C60" s="45" t="s">
        <v>16</v>
      </c>
      <c r="D60" s="32">
        <v>1</v>
      </c>
      <c r="E60" s="66">
        <v>2.1</v>
      </c>
      <c r="F60" s="66">
        <v>2.5</v>
      </c>
      <c r="G60" s="483">
        <v>3</v>
      </c>
      <c r="H60" s="44"/>
    </row>
    <row r="61" spans="2:8" ht="28.5" customHeight="1" x14ac:dyDescent="0.25">
      <c r="B61" s="37" t="s">
        <v>340</v>
      </c>
      <c r="C61" s="178" t="s">
        <v>341</v>
      </c>
      <c r="D61" s="179"/>
      <c r="E61" s="21"/>
      <c r="F61" s="21"/>
      <c r="G61" s="428"/>
      <c r="H61" s="139" t="s">
        <v>320</v>
      </c>
    </row>
    <row r="62" spans="2:8" ht="12.75" customHeight="1" x14ac:dyDescent="0.25">
      <c r="B62" s="578"/>
      <c r="C62" s="23" t="s">
        <v>14</v>
      </c>
      <c r="D62" s="25">
        <f>D64</f>
        <v>0</v>
      </c>
      <c r="E62" s="25">
        <f t="shared" ref="E62:G62" si="9">E64</f>
        <v>0</v>
      </c>
      <c r="F62" s="25">
        <f t="shared" si="9"/>
        <v>0</v>
      </c>
      <c r="G62" s="338">
        <f t="shared" si="9"/>
        <v>0</v>
      </c>
      <c r="H62" s="41"/>
    </row>
    <row r="63" spans="2:8" x14ac:dyDescent="0.25">
      <c r="B63" s="579"/>
      <c r="C63" s="42" t="s">
        <v>15</v>
      </c>
      <c r="D63" s="236"/>
      <c r="E63" s="43"/>
      <c r="F63" s="29"/>
      <c r="G63" s="479"/>
      <c r="H63" s="44"/>
    </row>
    <row r="64" spans="2:8" ht="25.5" x14ac:dyDescent="0.25">
      <c r="B64" s="580"/>
      <c r="C64" s="45" t="s">
        <v>16</v>
      </c>
      <c r="D64" s="32">
        <v>0</v>
      </c>
      <c r="E64" s="66">
        <v>0</v>
      </c>
      <c r="F64" s="66">
        <v>0</v>
      </c>
      <c r="G64" s="483">
        <v>0</v>
      </c>
      <c r="H64" s="44"/>
    </row>
    <row r="65" spans="2:8" ht="30" customHeight="1" x14ac:dyDescent="0.25">
      <c r="B65" s="14" t="s">
        <v>342</v>
      </c>
      <c r="C65" s="56" t="s">
        <v>343</v>
      </c>
      <c r="D65" s="58"/>
      <c r="E65" s="186"/>
      <c r="F65" s="186"/>
      <c r="G65" s="484"/>
      <c r="H65" s="15"/>
    </row>
    <row r="66" spans="2:8" ht="38.25" x14ac:dyDescent="0.25">
      <c r="B66" s="37" t="s">
        <v>344</v>
      </c>
      <c r="C66" s="20" t="s">
        <v>345</v>
      </c>
      <c r="D66" s="21"/>
      <c r="E66" s="21"/>
      <c r="F66" s="21"/>
      <c r="G66" s="428"/>
      <c r="H66" s="139"/>
    </row>
    <row r="67" spans="2:8" x14ac:dyDescent="0.25">
      <c r="B67" s="548"/>
      <c r="C67" s="23" t="s">
        <v>14</v>
      </c>
      <c r="D67" s="25">
        <f>D69</f>
        <v>16</v>
      </c>
      <c r="E67" s="25">
        <v>16</v>
      </c>
      <c r="F67" s="25">
        <v>18</v>
      </c>
      <c r="G67" s="338">
        <v>19</v>
      </c>
      <c r="H67" s="41"/>
    </row>
    <row r="68" spans="2:8" x14ac:dyDescent="0.25">
      <c r="B68" s="548"/>
      <c r="C68" s="42" t="s">
        <v>15</v>
      </c>
      <c r="D68" s="29"/>
      <c r="E68" s="43"/>
      <c r="F68" s="43"/>
      <c r="G68" s="431"/>
      <c r="H68" s="44"/>
    </row>
    <row r="69" spans="2:8" ht="25.5" x14ac:dyDescent="0.25">
      <c r="B69" s="548"/>
      <c r="C69" s="45" t="s">
        <v>16</v>
      </c>
      <c r="D69" s="32">
        <v>16</v>
      </c>
      <c r="E69" s="43">
        <v>16</v>
      </c>
      <c r="F69" s="43">
        <v>18</v>
      </c>
      <c r="G69" s="431">
        <v>19</v>
      </c>
      <c r="H69" s="44"/>
    </row>
    <row r="70" spans="2:8" ht="32.25" customHeight="1" x14ac:dyDescent="0.25">
      <c r="B70" s="314" t="s">
        <v>346</v>
      </c>
      <c r="C70" s="97" t="s">
        <v>347</v>
      </c>
      <c r="D70" s="21"/>
      <c r="E70" s="38"/>
      <c r="F70" s="38"/>
      <c r="G70" s="62"/>
      <c r="H70" s="63"/>
    </row>
    <row r="71" spans="2:8" x14ac:dyDescent="0.25">
      <c r="B71" s="549"/>
      <c r="C71" s="23" t="s">
        <v>14</v>
      </c>
      <c r="D71" s="25">
        <f>D73+D74</f>
        <v>30</v>
      </c>
      <c r="E71" s="25">
        <f t="shared" ref="E71:G71" si="10">E73+E74</f>
        <v>1982</v>
      </c>
      <c r="F71" s="25">
        <f t="shared" si="10"/>
        <v>0</v>
      </c>
      <c r="G71" s="338">
        <f t="shared" si="10"/>
        <v>0</v>
      </c>
      <c r="H71" s="11"/>
    </row>
    <row r="72" spans="2:8" x14ac:dyDescent="0.25">
      <c r="B72" s="550"/>
      <c r="C72" s="42" t="s">
        <v>15</v>
      </c>
      <c r="D72" s="66"/>
      <c r="E72" s="28"/>
      <c r="F72" s="28"/>
      <c r="G72" s="65"/>
      <c r="H72" s="61"/>
    </row>
    <row r="73" spans="2:8" ht="25.5" x14ac:dyDescent="0.25">
      <c r="B73" s="550"/>
      <c r="C73" s="45" t="s">
        <v>16</v>
      </c>
      <c r="D73" s="32">
        <v>30</v>
      </c>
      <c r="E73" s="315">
        <v>1000</v>
      </c>
      <c r="F73" s="28">
        <v>0</v>
      </c>
      <c r="G73" s="65">
        <v>0</v>
      </c>
      <c r="H73" s="61"/>
    </row>
    <row r="74" spans="2:8" ht="25.5" x14ac:dyDescent="0.25">
      <c r="B74" s="551"/>
      <c r="C74" s="46" t="s">
        <v>24</v>
      </c>
      <c r="D74" s="48">
        <v>0</v>
      </c>
      <c r="E74" s="49">
        <v>982</v>
      </c>
      <c r="F74" s="49">
        <v>0</v>
      </c>
      <c r="G74" s="482">
        <v>0</v>
      </c>
      <c r="H74" s="148"/>
    </row>
    <row r="75" spans="2:8" ht="26.25" customHeight="1" x14ac:dyDescent="0.25">
      <c r="B75" s="37" t="s">
        <v>348</v>
      </c>
      <c r="C75" s="20" t="s">
        <v>349</v>
      </c>
      <c r="D75" s="21"/>
      <c r="E75" s="38"/>
      <c r="F75" s="38"/>
      <c r="G75" s="62"/>
      <c r="H75" s="63"/>
    </row>
    <row r="76" spans="2:8" x14ac:dyDescent="0.25">
      <c r="B76" s="532"/>
      <c r="C76" s="23" t="s">
        <v>14</v>
      </c>
      <c r="D76" s="25">
        <f>D78</f>
        <v>10</v>
      </c>
      <c r="E76" s="165">
        <v>10</v>
      </c>
      <c r="F76" s="25">
        <v>18</v>
      </c>
      <c r="G76" s="338">
        <v>20</v>
      </c>
      <c r="H76" s="11"/>
    </row>
    <row r="77" spans="2:8" x14ac:dyDescent="0.25">
      <c r="B77" s="533"/>
      <c r="C77" s="42" t="s">
        <v>15</v>
      </c>
      <c r="D77" s="66"/>
      <c r="E77" s="241"/>
      <c r="F77" s="28"/>
      <c r="G77" s="65"/>
      <c r="H77" s="61"/>
    </row>
    <row r="78" spans="2:8" ht="25.5" x14ac:dyDescent="0.25">
      <c r="B78" s="533"/>
      <c r="C78" s="45" t="s">
        <v>16</v>
      </c>
      <c r="D78" s="43">
        <v>10</v>
      </c>
      <c r="E78" s="241">
        <v>10</v>
      </c>
      <c r="F78" s="28">
        <v>18</v>
      </c>
      <c r="G78" s="65">
        <v>20</v>
      </c>
      <c r="H78" s="61"/>
    </row>
    <row r="79" spans="2:8" ht="15" customHeight="1" x14ac:dyDescent="0.25">
      <c r="B79" s="37" t="s">
        <v>350</v>
      </c>
      <c r="C79" s="20" t="s">
        <v>351</v>
      </c>
      <c r="D79" s="21"/>
      <c r="E79" s="99"/>
      <c r="F79" s="38"/>
      <c r="G79" s="62"/>
      <c r="H79" s="63"/>
    </row>
    <row r="80" spans="2:8" x14ac:dyDescent="0.25">
      <c r="B80" s="532"/>
      <c r="C80" s="23" t="s">
        <v>14</v>
      </c>
      <c r="D80" s="25">
        <f>D82</f>
        <v>3</v>
      </c>
      <c r="E80" s="165">
        <v>3</v>
      </c>
      <c r="F80" s="25">
        <f t="shared" ref="F80" si="11">F82</f>
        <v>6</v>
      </c>
      <c r="G80" s="338">
        <v>6</v>
      </c>
      <c r="H80" s="11"/>
    </row>
    <row r="81" spans="2:9" x14ac:dyDescent="0.25">
      <c r="B81" s="533"/>
      <c r="C81" s="42" t="s">
        <v>15</v>
      </c>
      <c r="D81" s="66"/>
      <c r="E81" s="241"/>
      <c r="F81" s="28"/>
      <c r="G81" s="65"/>
      <c r="H81" s="61"/>
    </row>
    <row r="82" spans="2:9" ht="25.5" x14ac:dyDescent="0.25">
      <c r="B82" s="533"/>
      <c r="C82" s="45" t="s">
        <v>16</v>
      </c>
      <c r="D82" s="43">
        <v>3</v>
      </c>
      <c r="E82" s="71">
        <v>6</v>
      </c>
      <c r="F82" s="43">
        <v>6</v>
      </c>
      <c r="G82" s="431">
        <v>6</v>
      </c>
      <c r="H82" s="61"/>
    </row>
    <row r="83" spans="2:9" ht="30.75" customHeight="1" x14ac:dyDescent="0.25">
      <c r="B83" s="37" t="s">
        <v>352</v>
      </c>
      <c r="C83" s="20" t="s">
        <v>353</v>
      </c>
      <c r="D83" s="21"/>
      <c r="E83" s="38"/>
      <c r="F83" s="38"/>
      <c r="G83" s="62"/>
      <c r="H83" s="63"/>
    </row>
    <row r="84" spans="2:9" x14ac:dyDescent="0.25">
      <c r="B84" s="532"/>
      <c r="C84" s="23" t="s">
        <v>14</v>
      </c>
      <c r="D84" s="25">
        <f>D86</f>
        <v>40</v>
      </c>
      <c r="E84" s="25">
        <f t="shared" ref="E84:G84" si="12">E86</f>
        <v>454.55700000000002</v>
      </c>
      <c r="F84" s="25">
        <f t="shared" si="12"/>
        <v>349</v>
      </c>
      <c r="G84" s="338" t="str">
        <f t="shared" si="12"/>
        <v>0,0</v>
      </c>
      <c r="H84" s="11"/>
    </row>
    <row r="85" spans="2:9" x14ac:dyDescent="0.25">
      <c r="B85" s="533"/>
      <c r="C85" s="42" t="s">
        <v>15</v>
      </c>
      <c r="D85" s="66"/>
      <c r="E85" s="28"/>
      <c r="F85" s="28"/>
      <c r="G85" s="65"/>
      <c r="H85" s="61"/>
    </row>
    <row r="86" spans="2:9" ht="25.5" x14ac:dyDescent="0.25">
      <c r="B86" s="533"/>
      <c r="C86" s="45" t="s">
        <v>16</v>
      </c>
      <c r="D86" s="43">
        <v>40</v>
      </c>
      <c r="E86" s="43">
        <v>454.55700000000002</v>
      </c>
      <c r="F86" s="43">
        <v>349</v>
      </c>
      <c r="G86" s="431" t="s">
        <v>354</v>
      </c>
      <c r="H86" s="61"/>
    </row>
    <row r="87" spans="2:9" ht="25.5" x14ac:dyDescent="0.25">
      <c r="B87" s="37" t="s">
        <v>355</v>
      </c>
      <c r="C87" s="69" t="s">
        <v>356</v>
      </c>
      <c r="D87" s="21"/>
      <c r="E87" s="38"/>
      <c r="F87" s="38"/>
      <c r="G87" s="62"/>
      <c r="H87" s="63"/>
    </row>
    <row r="88" spans="2:9" x14ac:dyDescent="0.25">
      <c r="B88" s="532"/>
      <c r="C88" s="23" t="s">
        <v>14</v>
      </c>
      <c r="D88" s="25">
        <f>D90</f>
        <v>7.1</v>
      </c>
      <c r="E88" s="25">
        <v>7</v>
      </c>
      <c r="F88" s="25">
        <f t="shared" ref="F88:G88" si="13">F90</f>
        <v>7.1</v>
      </c>
      <c r="G88" s="338">
        <f t="shared" si="13"/>
        <v>7.1</v>
      </c>
      <c r="H88" s="85"/>
    </row>
    <row r="89" spans="2:9" x14ac:dyDescent="0.25">
      <c r="B89" s="533"/>
      <c r="C89" s="42" t="s">
        <v>15</v>
      </c>
      <c r="D89" s="66"/>
      <c r="E89" s="28"/>
      <c r="F89" s="28"/>
      <c r="G89" s="65"/>
      <c r="H89" s="61"/>
    </row>
    <row r="90" spans="2:9" ht="25.5" x14ac:dyDescent="0.25">
      <c r="B90" s="533"/>
      <c r="C90" s="45" t="s">
        <v>16</v>
      </c>
      <c r="D90" s="32">
        <v>7.1</v>
      </c>
      <c r="E90" s="32">
        <v>7</v>
      </c>
      <c r="F90" s="32">
        <v>7.1</v>
      </c>
      <c r="G90" s="436">
        <v>7.1</v>
      </c>
      <c r="H90" s="67"/>
      <c r="I90" s="68"/>
    </row>
    <row r="91" spans="2:9" ht="30" customHeight="1" x14ac:dyDescent="0.25">
      <c r="B91" s="37" t="s">
        <v>357</v>
      </c>
      <c r="C91" s="145" t="s">
        <v>358</v>
      </c>
      <c r="D91" s="38"/>
      <c r="E91" s="38"/>
      <c r="F91" s="38"/>
      <c r="G91" s="62"/>
      <c r="H91" s="63" t="s">
        <v>359</v>
      </c>
    </row>
    <row r="92" spans="2:9" x14ac:dyDescent="0.25">
      <c r="B92" s="532"/>
      <c r="C92" s="23" t="s">
        <v>14</v>
      </c>
      <c r="D92" s="165">
        <f>D94</f>
        <v>24.53</v>
      </c>
      <c r="E92" s="165">
        <v>35.6</v>
      </c>
      <c r="F92" s="165">
        <f t="shared" ref="F92:G92" si="14">F94</f>
        <v>29.92</v>
      </c>
      <c r="G92" s="481">
        <f t="shared" si="14"/>
        <v>29.26</v>
      </c>
      <c r="H92" s="11"/>
    </row>
    <row r="93" spans="2:9" x14ac:dyDescent="0.25">
      <c r="B93" s="533"/>
      <c r="C93" s="42" t="s">
        <v>15</v>
      </c>
      <c r="D93" s="32"/>
      <c r="E93" s="241"/>
      <c r="F93" s="241"/>
      <c r="G93" s="485"/>
      <c r="H93" s="61"/>
    </row>
    <row r="94" spans="2:9" ht="25.5" x14ac:dyDescent="0.25">
      <c r="B94" s="533"/>
      <c r="C94" s="45" t="s">
        <v>16</v>
      </c>
      <c r="D94" s="71">
        <v>24.53</v>
      </c>
      <c r="E94" s="241">
        <v>35.6</v>
      </c>
      <c r="F94" s="241">
        <v>29.92</v>
      </c>
      <c r="G94" s="485">
        <v>29.26</v>
      </c>
      <c r="H94" s="61"/>
    </row>
    <row r="95" spans="2:9" ht="27" customHeight="1" x14ac:dyDescent="0.25">
      <c r="B95" s="37" t="s">
        <v>360</v>
      </c>
      <c r="C95" s="69" t="s">
        <v>361</v>
      </c>
      <c r="D95" s="38"/>
      <c r="E95" s="38"/>
      <c r="F95" s="38"/>
      <c r="G95" s="62"/>
      <c r="H95" s="63" t="s">
        <v>359</v>
      </c>
    </row>
    <row r="96" spans="2:9" x14ac:dyDescent="0.25">
      <c r="B96" s="532"/>
      <c r="C96" s="23" t="s">
        <v>14</v>
      </c>
      <c r="D96" s="25">
        <f>D98</f>
        <v>3</v>
      </c>
      <c r="E96" s="25">
        <v>5</v>
      </c>
      <c r="F96" s="25">
        <f t="shared" ref="F96:G96" si="15">F98</f>
        <v>10</v>
      </c>
      <c r="G96" s="338">
        <f t="shared" si="15"/>
        <v>10</v>
      </c>
      <c r="H96" s="11"/>
    </row>
    <row r="97" spans="2:8" x14ac:dyDescent="0.25">
      <c r="B97" s="533"/>
      <c r="C97" s="42" t="s">
        <v>15</v>
      </c>
      <c r="D97" s="66"/>
      <c r="E97" s="86"/>
      <c r="F97" s="86"/>
      <c r="G97" s="336"/>
      <c r="H97" s="61"/>
    </row>
    <row r="98" spans="2:8" ht="25.5" x14ac:dyDescent="0.25">
      <c r="B98" s="533"/>
      <c r="C98" s="45" t="s">
        <v>16</v>
      </c>
      <c r="D98" s="32">
        <v>3</v>
      </c>
      <c r="E98" s="86">
        <v>5</v>
      </c>
      <c r="F98" s="86">
        <v>10</v>
      </c>
      <c r="G98" s="336">
        <v>10</v>
      </c>
      <c r="H98" s="61"/>
    </row>
    <row r="99" spans="2:8" ht="24" customHeight="1" x14ac:dyDescent="0.25">
      <c r="B99" s="37" t="s">
        <v>362</v>
      </c>
      <c r="C99" s="69" t="s">
        <v>363</v>
      </c>
      <c r="D99" s="38"/>
      <c r="E99" s="38"/>
      <c r="F99" s="38"/>
      <c r="G99" s="62"/>
      <c r="H99" s="63"/>
    </row>
    <row r="100" spans="2:8" x14ac:dyDescent="0.25">
      <c r="B100" s="532"/>
      <c r="C100" s="23" t="s">
        <v>14</v>
      </c>
      <c r="D100" s="25">
        <f>D102</f>
        <v>17</v>
      </c>
      <c r="E100" s="25">
        <f t="shared" ref="E100:G100" si="16">E102</f>
        <v>20</v>
      </c>
      <c r="F100" s="25">
        <f t="shared" si="16"/>
        <v>20</v>
      </c>
      <c r="G100" s="338">
        <f t="shared" si="16"/>
        <v>20</v>
      </c>
      <c r="H100" s="11"/>
    </row>
    <row r="101" spans="2:8" x14ac:dyDescent="0.25">
      <c r="B101" s="533"/>
      <c r="C101" s="42" t="s">
        <v>15</v>
      </c>
      <c r="D101" s="66"/>
      <c r="E101" s="28"/>
      <c r="F101" s="28"/>
      <c r="G101" s="65"/>
      <c r="H101" s="61"/>
    </row>
    <row r="102" spans="2:8" ht="25.5" x14ac:dyDescent="0.25">
      <c r="B102" s="533"/>
      <c r="C102" s="45" t="s">
        <v>16</v>
      </c>
      <c r="D102" s="66">
        <v>17</v>
      </c>
      <c r="E102" s="66">
        <v>20</v>
      </c>
      <c r="F102" s="86">
        <v>20</v>
      </c>
      <c r="G102" s="336">
        <v>20</v>
      </c>
      <c r="H102" s="61"/>
    </row>
    <row r="103" spans="2:8" ht="24.75" customHeight="1" x14ac:dyDescent="0.25">
      <c r="B103" s="37" t="s">
        <v>364</v>
      </c>
      <c r="C103" s="69" t="s">
        <v>365</v>
      </c>
      <c r="D103" s="38"/>
      <c r="E103" s="38"/>
      <c r="F103" s="38"/>
      <c r="G103" s="62"/>
      <c r="H103" s="63" t="s">
        <v>366</v>
      </c>
    </row>
    <row r="104" spans="2:8" x14ac:dyDescent="0.25">
      <c r="B104" s="532"/>
      <c r="C104" s="23" t="s">
        <v>14</v>
      </c>
      <c r="D104" s="25">
        <f>D106</f>
        <v>0.5</v>
      </c>
      <c r="E104" s="25">
        <f t="shared" ref="E104:G104" si="17">E106</f>
        <v>0.5</v>
      </c>
      <c r="F104" s="25">
        <f t="shared" si="17"/>
        <v>0.6</v>
      </c>
      <c r="G104" s="338">
        <f t="shared" si="17"/>
        <v>0.6</v>
      </c>
      <c r="H104" s="11"/>
    </row>
    <row r="105" spans="2:8" x14ac:dyDescent="0.25">
      <c r="B105" s="533"/>
      <c r="C105" s="42" t="s">
        <v>15</v>
      </c>
      <c r="D105" s="66"/>
      <c r="E105" s="28"/>
      <c r="F105" s="28"/>
      <c r="G105" s="65"/>
      <c r="H105" s="61"/>
    </row>
    <row r="106" spans="2:8" ht="25.5" x14ac:dyDescent="0.25">
      <c r="B106" s="533"/>
      <c r="C106" s="72" t="s">
        <v>16</v>
      </c>
      <c r="D106" s="66">
        <v>0.5</v>
      </c>
      <c r="E106" s="66">
        <v>0.5</v>
      </c>
      <c r="F106" s="86">
        <v>0.6</v>
      </c>
      <c r="G106" s="336">
        <v>0.6</v>
      </c>
      <c r="H106" s="61"/>
    </row>
    <row r="107" spans="2:8" ht="24" customHeight="1" x14ac:dyDescent="0.25">
      <c r="B107" s="37" t="s">
        <v>367</v>
      </c>
      <c r="C107" s="20" t="s">
        <v>368</v>
      </c>
      <c r="D107" s="78"/>
      <c r="E107" s="78"/>
      <c r="F107" s="78"/>
      <c r="G107" s="337"/>
      <c r="H107" s="63" t="s">
        <v>366</v>
      </c>
    </row>
    <row r="108" spans="2:8" x14ac:dyDescent="0.25">
      <c r="B108" s="532"/>
      <c r="C108" s="23" t="s">
        <v>14</v>
      </c>
      <c r="D108" s="25">
        <f>D110</f>
        <v>3</v>
      </c>
      <c r="E108" s="25">
        <f t="shared" ref="E108:G108" si="18">E110</f>
        <v>3</v>
      </c>
      <c r="F108" s="25">
        <f t="shared" si="18"/>
        <v>3.5</v>
      </c>
      <c r="G108" s="338">
        <f t="shared" si="18"/>
        <v>3.5</v>
      </c>
      <c r="H108" s="11"/>
    </row>
    <row r="109" spans="2:8" x14ac:dyDescent="0.25">
      <c r="B109" s="533"/>
      <c r="C109" s="42" t="s">
        <v>15</v>
      </c>
      <c r="D109" s="66"/>
      <c r="E109" s="28"/>
      <c r="F109" s="28"/>
      <c r="G109" s="65"/>
      <c r="H109" s="61"/>
    </row>
    <row r="110" spans="2:8" ht="25.5" x14ac:dyDescent="0.25">
      <c r="B110" s="533"/>
      <c r="C110" s="45" t="s">
        <v>16</v>
      </c>
      <c r="D110" s="32">
        <v>3</v>
      </c>
      <c r="E110" s="28">
        <v>3</v>
      </c>
      <c r="F110" s="28">
        <v>3.5</v>
      </c>
      <c r="G110" s="65">
        <v>3.5</v>
      </c>
      <c r="H110" s="61"/>
    </row>
    <row r="111" spans="2:8" ht="30" customHeight="1" x14ac:dyDescent="0.25">
      <c r="B111" s="37" t="s">
        <v>369</v>
      </c>
      <c r="C111" s="20" t="s">
        <v>370</v>
      </c>
      <c r="D111" s="38"/>
      <c r="E111" s="38"/>
      <c r="F111" s="38"/>
      <c r="G111" s="62"/>
      <c r="H111" s="63"/>
    </row>
    <row r="112" spans="2:8" x14ac:dyDescent="0.25">
      <c r="B112" s="610"/>
      <c r="C112" s="23" t="s">
        <v>14</v>
      </c>
      <c r="D112" s="165">
        <f>D114</f>
        <v>130.477</v>
      </c>
      <c r="E112" s="165">
        <f t="shared" ref="E112:G112" si="19">E114</f>
        <v>130.477</v>
      </c>
      <c r="F112" s="165">
        <f t="shared" si="19"/>
        <v>130.477</v>
      </c>
      <c r="G112" s="481">
        <f t="shared" si="19"/>
        <v>130.47999999999999</v>
      </c>
      <c r="H112" s="11"/>
    </row>
    <row r="113" spans="1:10" x14ac:dyDescent="0.25">
      <c r="B113" s="610"/>
      <c r="C113" s="42" t="s">
        <v>15</v>
      </c>
      <c r="D113" s="66"/>
      <c r="E113" s="28"/>
      <c r="F113" s="28"/>
      <c r="G113" s="65"/>
      <c r="H113" s="61"/>
    </row>
    <row r="114" spans="1:10" x14ac:dyDescent="0.25">
      <c r="B114" s="610"/>
      <c r="C114" s="80" t="s">
        <v>36</v>
      </c>
      <c r="D114" s="111">
        <v>130.477</v>
      </c>
      <c r="E114" s="111">
        <v>130.477</v>
      </c>
      <c r="F114" s="111">
        <v>130.477</v>
      </c>
      <c r="G114" s="459">
        <v>130.47999999999999</v>
      </c>
      <c r="H114" s="468"/>
    </row>
    <row r="115" spans="1:10" ht="39" customHeight="1" x14ac:dyDescent="0.25">
      <c r="B115" s="37" t="s">
        <v>371</v>
      </c>
      <c r="C115" s="20" t="s">
        <v>372</v>
      </c>
      <c r="D115" s="38"/>
      <c r="E115" s="38"/>
      <c r="F115" s="38"/>
      <c r="G115" s="62"/>
      <c r="H115" s="63"/>
    </row>
    <row r="116" spans="1:10" x14ac:dyDescent="0.25">
      <c r="B116" s="593"/>
      <c r="C116" s="23" t="s">
        <v>14</v>
      </c>
      <c r="D116" s="25">
        <f>D118+D119</f>
        <v>396.09000000000003</v>
      </c>
      <c r="E116" s="25">
        <f t="shared" ref="E116:G116" si="20">E118+E119</f>
        <v>405</v>
      </c>
      <c r="F116" s="25">
        <f t="shared" si="20"/>
        <v>403</v>
      </c>
      <c r="G116" s="338">
        <f t="shared" si="20"/>
        <v>403</v>
      </c>
      <c r="H116" s="11"/>
    </row>
    <row r="117" spans="1:10" x14ac:dyDescent="0.25">
      <c r="B117" s="594"/>
      <c r="C117" s="42" t="s">
        <v>15</v>
      </c>
      <c r="D117" s="66"/>
      <c r="E117" s="86"/>
      <c r="F117" s="86"/>
      <c r="G117" s="336"/>
      <c r="H117" s="61"/>
    </row>
    <row r="118" spans="1:10" ht="25.5" x14ac:dyDescent="0.25">
      <c r="B118" s="594"/>
      <c r="C118" s="45" t="s">
        <v>16</v>
      </c>
      <c r="D118" s="214">
        <v>74.86</v>
      </c>
      <c r="E118" s="214">
        <v>74.5</v>
      </c>
      <c r="F118" s="214">
        <v>74.5</v>
      </c>
      <c r="G118" s="486">
        <v>74.5</v>
      </c>
      <c r="H118" s="61"/>
    </row>
    <row r="119" spans="1:10" x14ac:dyDescent="0.25">
      <c r="B119" s="180"/>
      <c r="C119" s="80" t="s">
        <v>36</v>
      </c>
      <c r="D119" s="215">
        <v>321.23</v>
      </c>
      <c r="E119" s="215">
        <v>330.5</v>
      </c>
      <c r="F119" s="215">
        <v>328.5</v>
      </c>
      <c r="G119" s="217">
        <v>328.5</v>
      </c>
      <c r="H119" s="468"/>
    </row>
    <row r="120" spans="1:10" ht="18" customHeight="1" x14ac:dyDescent="0.25">
      <c r="B120" s="37" t="s">
        <v>373</v>
      </c>
      <c r="C120" s="69" t="s">
        <v>374</v>
      </c>
      <c r="D120" s="99"/>
      <c r="E120" s="99"/>
      <c r="F120" s="99"/>
      <c r="G120" s="487"/>
      <c r="H120" s="63"/>
    </row>
    <row r="121" spans="1:10" x14ac:dyDescent="0.25">
      <c r="B121" s="532"/>
      <c r="C121" s="23" t="s">
        <v>14</v>
      </c>
      <c r="D121" s="216">
        <f>D123</f>
        <v>45.08</v>
      </c>
      <c r="E121" s="216">
        <f t="shared" ref="E121:G121" si="21">E123</f>
        <v>50.6</v>
      </c>
      <c r="F121" s="216">
        <f t="shared" si="21"/>
        <v>50.6</v>
      </c>
      <c r="G121" s="488">
        <f t="shared" si="21"/>
        <v>50.6</v>
      </c>
      <c r="H121" s="11"/>
    </row>
    <row r="122" spans="1:10" x14ac:dyDescent="0.25">
      <c r="B122" s="533"/>
      <c r="C122" s="42" t="s">
        <v>15</v>
      </c>
      <c r="D122" s="32"/>
      <c r="E122" s="241"/>
      <c r="F122" s="241"/>
      <c r="G122" s="485"/>
      <c r="H122" s="61"/>
    </row>
    <row r="123" spans="1:10" x14ac:dyDescent="0.25">
      <c r="B123" s="533"/>
      <c r="C123" s="80" t="s">
        <v>36</v>
      </c>
      <c r="D123" s="215">
        <v>45.08</v>
      </c>
      <c r="E123" s="217">
        <v>50.6</v>
      </c>
      <c r="F123" s="111">
        <v>50.6</v>
      </c>
      <c r="G123" s="459">
        <v>50.6</v>
      </c>
      <c r="H123" s="468"/>
    </row>
    <row r="124" spans="1:10" ht="27" customHeight="1" x14ac:dyDescent="0.25">
      <c r="B124" s="37" t="s">
        <v>375</v>
      </c>
      <c r="C124" s="20" t="s">
        <v>376</v>
      </c>
      <c r="D124" s="38"/>
      <c r="E124" s="38"/>
      <c r="F124" s="38"/>
      <c r="G124" s="62"/>
      <c r="H124" s="63"/>
    </row>
    <row r="125" spans="1:10" s="83" customFormat="1" x14ac:dyDescent="0.25">
      <c r="A125" s="2"/>
      <c r="B125" s="548"/>
      <c r="C125" s="23" t="s">
        <v>14</v>
      </c>
      <c r="D125" s="25">
        <f>D127+D128</f>
        <v>120.4</v>
      </c>
      <c r="E125" s="25">
        <f t="shared" ref="E125:G125" si="22">E127+E128</f>
        <v>0</v>
      </c>
      <c r="F125" s="25">
        <f t="shared" si="22"/>
        <v>0</v>
      </c>
      <c r="G125" s="338">
        <f t="shared" si="22"/>
        <v>0</v>
      </c>
      <c r="H125" s="11"/>
      <c r="I125" s="68"/>
      <c r="J125" s="68"/>
    </row>
    <row r="126" spans="1:10" s="83" customFormat="1" x14ac:dyDescent="0.25">
      <c r="A126" s="2"/>
      <c r="B126" s="548"/>
      <c r="C126" s="31" t="s">
        <v>15</v>
      </c>
      <c r="D126" s="66"/>
      <c r="E126" s="28"/>
      <c r="F126" s="28"/>
      <c r="G126" s="65"/>
      <c r="H126" s="61"/>
      <c r="I126" s="68"/>
      <c r="J126" s="68"/>
    </row>
    <row r="127" spans="1:10" s="83" customFormat="1" ht="25.5" x14ac:dyDescent="0.25">
      <c r="A127" s="2"/>
      <c r="B127" s="548"/>
      <c r="C127" s="31" t="s">
        <v>16</v>
      </c>
      <c r="D127" s="32">
        <v>52.4</v>
      </c>
      <c r="E127" s="28">
        <v>0</v>
      </c>
      <c r="F127" s="28">
        <v>0</v>
      </c>
      <c r="G127" s="65">
        <v>0</v>
      </c>
      <c r="H127" s="61"/>
      <c r="I127" s="68"/>
      <c r="J127" s="68"/>
    </row>
    <row r="128" spans="1:10" x14ac:dyDescent="0.25">
      <c r="B128" s="548"/>
      <c r="C128" s="330" t="s">
        <v>36</v>
      </c>
      <c r="D128" s="81">
        <v>68</v>
      </c>
      <c r="E128" s="81">
        <v>0</v>
      </c>
      <c r="F128" s="81">
        <v>0</v>
      </c>
      <c r="G128" s="440">
        <v>0</v>
      </c>
      <c r="H128" s="468"/>
    </row>
    <row r="129" spans="2:8" ht="19.5" customHeight="1" x14ac:dyDescent="0.25">
      <c r="B129" s="329" t="s">
        <v>377</v>
      </c>
      <c r="C129" s="328" t="s">
        <v>378</v>
      </c>
      <c r="D129" s="70"/>
      <c r="E129" s="70"/>
      <c r="F129" s="70"/>
      <c r="G129" s="70"/>
      <c r="H129" s="63"/>
    </row>
    <row r="130" spans="2:8" x14ac:dyDescent="0.25">
      <c r="B130" s="549"/>
      <c r="C130" s="93" t="s">
        <v>14</v>
      </c>
      <c r="D130" s="162">
        <v>14503.6</v>
      </c>
      <c r="E130" s="162">
        <v>14503.6</v>
      </c>
      <c r="F130" s="162">
        <v>14503.6</v>
      </c>
      <c r="G130" s="489">
        <v>14503.6</v>
      </c>
      <c r="H130" s="85"/>
    </row>
    <row r="131" spans="2:8" x14ac:dyDescent="0.25">
      <c r="B131" s="550"/>
      <c r="C131" s="31" t="s">
        <v>15</v>
      </c>
      <c r="D131" s="66"/>
      <c r="E131" s="86"/>
      <c r="F131" s="86"/>
      <c r="G131" s="336"/>
      <c r="H131" s="61"/>
    </row>
    <row r="132" spans="2:8" ht="25.5" x14ac:dyDescent="0.25">
      <c r="B132" s="550"/>
      <c r="C132" s="31" t="s">
        <v>16</v>
      </c>
      <c r="D132" s="71">
        <v>5647.4</v>
      </c>
      <c r="E132" s="71">
        <v>5647.4</v>
      </c>
      <c r="F132" s="71">
        <v>5647.4</v>
      </c>
      <c r="G132" s="292">
        <v>5647.4</v>
      </c>
      <c r="H132" s="61"/>
    </row>
    <row r="133" spans="2:8" ht="20.25" customHeight="1" x14ac:dyDescent="0.25">
      <c r="B133" s="550"/>
      <c r="C133" s="80" t="s">
        <v>36</v>
      </c>
      <c r="D133" s="81">
        <v>8340.1</v>
      </c>
      <c r="E133" s="81">
        <v>8340.1</v>
      </c>
      <c r="F133" s="81">
        <v>8340.1</v>
      </c>
      <c r="G133" s="440">
        <v>8340.1</v>
      </c>
      <c r="H133" s="468"/>
    </row>
    <row r="134" spans="2:8" x14ac:dyDescent="0.25">
      <c r="B134" s="550"/>
      <c r="C134" s="89" t="s">
        <v>71</v>
      </c>
      <c r="D134" s="90">
        <v>515.6</v>
      </c>
      <c r="E134" s="90">
        <v>515.6</v>
      </c>
      <c r="F134" s="90">
        <v>515.6</v>
      </c>
      <c r="G134" s="443">
        <v>515.6</v>
      </c>
      <c r="H134" s="91"/>
    </row>
    <row r="135" spans="2:8" ht="25.5" x14ac:dyDescent="0.25">
      <c r="B135" s="551"/>
      <c r="C135" s="281" t="s">
        <v>24</v>
      </c>
      <c r="D135" s="48">
        <v>0.5</v>
      </c>
      <c r="E135" s="48">
        <v>0.5</v>
      </c>
      <c r="F135" s="48">
        <v>0.5</v>
      </c>
      <c r="G135" s="291">
        <v>0.5</v>
      </c>
      <c r="H135" s="148"/>
    </row>
    <row r="136" spans="2:8" ht="20.25" customHeight="1" x14ac:dyDescent="0.25">
      <c r="B136" s="329" t="s">
        <v>379</v>
      </c>
      <c r="C136" s="328" t="s">
        <v>380</v>
      </c>
      <c r="D136" s="70"/>
      <c r="E136" s="70"/>
      <c r="F136" s="70"/>
      <c r="G136" s="70"/>
      <c r="H136" s="63" t="s">
        <v>381</v>
      </c>
    </row>
    <row r="137" spans="2:8" x14ac:dyDescent="0.25">
      <c r="B137" s="532"/>
      <c r="C137" s="93" t="s">
        <v>14</v>
      </c>
      <c r="D137" s="162">
        <f>D139</f>
        <v>4.2</v>
      </c>
      <c r="E137" s="162">
        <v>5</v>
      </c>
      <c r="F137" s="162">
        <f t="shared" ref="F137:G137" si="23">F139</f>
        <v>0</v>
      </c>
      <c r="G137" s="489" t="str">
        <f t="shared" si="23"/>
        <v>0,00</v>
      </c>
      <c r="H137" s="11"/>
    </row>
    <row r="138" spans="2:8" x14ac:dyDescent="0.25">
      <c r="B138" s="533"/>
      <c r="C138" s="42" t="s">
        <v>15</v>
      </c>
      <c r="D138" s="66"/>
      <c r="E138" s="28"/>
      <c r="F138" s="28"/>
      <c r="G138" s="65"/>
      <c r="H138" s="61"/>
    </row>
    <row r="139" spans="2:8" ht="25.5" x14ac:dyDescent="0.25">
      <c r="B139" s="533"/>
      <c r="C139" s="72" t="s">
        <v>16</v>
      </c>
      <c r="D139" s="74">
        <v>4.2</v>
      </c>
      <c r="E139" s="79">
        <v>0</v>
      </c>
      <c r="F139" s="79">
        <v>0</v>
      </c>
      <c r="G139" s="73" t="s">
        <v>382</v>
      </c>
      <c r="H139" s="61"/>
    </row>
    <row r="140" spans="2:8" ht="25.5" x14ac:dyDescent="0.25">
      <c r="B140" s="334"/>
      <c r="C140" s="332" t="s">
        <v>24</v>
      </c>
      <c r="D140" s="333">
        <v>0</v>
      </c>
      <c r="E140" s="295">
        <v>5</v>
      </c>
      <c r="F140" s="295"/>
      <c r="G140" s="445"/>
      <c r="H140" s="61"/>
    </row>
    <row r="141" spans="2:8" ht="15" customHeight="1" x14ac:dyDescent="0.25">
      <c r="B141" s="37" t="s">
        <v>383</v>
      </c>
      <c r="C141" s="69" t="s">
        <v>384</v>
      </c>
      <c r="D141" s="70"/>
      <c r="E141" s="70"/>
      <c r="F141" s="70"/>
      <c r="G141" s="70"/>
      <c r="H141" s="63" t="s">
        <v>385</v>
      </c>
    </row>
    <row r="142" spans="2:8" x14ac:dyDescent="0.25">
      <c r="B142" s="532"/>
      <c r="C142" s="23" t="s">
        <v>14</v>
      </c>
      <c r="D142" s="25">
        <f>D144</f>
        <v>2</v>
      </c>
      <c r="E142" s="25">
        <f t="shared" ref="E142:G142" si="24">E144</f>
        <v>2</v>
      </c>
      <c r="F142" s="25">
        <f t="shared" si="24"/>
        <v>2</v>
      </c>
      <c r="G142" s="338">
        <f t="shared" si="24"/>
        <v>2</v>
      </c>
      <c r="H142" s="11"/>
    </row>
    <row r="143" spans="2:8" x14ac:dyDescent="0.25">
      <c r="B143" s="533"/>
      <c r="C143" s="42" t="s">
        <v>15</v>
      </c>
      <c r="D143" s="66"/>
      <c r="E143" s="28"/>
      <c r="F143" s="28"/>
      <c r="G143" s="65"/>
      <c r="H143" s="61"/>
    </row>
    <row r="144" spans="2:8" ht="25.5" x14ac:dyDescent="0.25">
      <c r="B144" s="533"/>
      <c r="C144" s="45" t="s">
        <v>16</v>
      </c>
      <c r="D144" s="32">
        <v>2</v>
      </c>
      <c r="E144" s="32">
        <v>2</v>
      </c>
      <c r="F144" s="32">
        <v>2</v>
      </c>
      <c r="G144" s="436">
        <v>2</v>
      </c>
      <c r="H144" s="61"/>
    </row>
    <row r="145" spans="2:8" ht="54" customHeight="1" x14ac:dyDescent="0.25">
      <c r="B145" s="19" t="s">
        <v>386</v>
      </c>
      <c r="C145" s="20" t="s">
        <v>387</v>
      </c>
      <c r="D145" s="38"/>
      <c r="E145" s="38"/>
      <c r="F145" s="38"/>
      <c r="G145" s="62"/>
      <c r="H145" s="63"/>
    </row>
    <row r="146" spans="2:8" x14ac:dyDescent="0.25">
      <c r="B146" s="552"/>
      <c r="C146" s="23" t="s">
        <v>14</v>
      </c>
      <c r="D146" s="25">
        <f>D148</f>
        <v>10</v>
      </c>
      <c r="E146" s="25">
        <f t="shared" ref="E146:G146" si="25">E148</f>
        <v>10</v>
      </c>
      <c r="F146" s="25">
        <f t="shared" si="25"/>
        <v>10</v>
      </c>
      <c r="G146" s="338">
        <f t="shared" si="25"/>
        <v>0</v>
      </c>
      <c r="H146" s="85"/>
    </row>
    <row r="147" spans="2:8" x14ac:dyDescent="0.25">
      <c r="B147" s="552"/>
      <c r="C147" s="42" t="s">
        <v>15</v>
      </c>
      <c r="D147" s="66"/>
      <c r="E147" s="28"/>
      <c r="F147" s="28"/>
      <c r="G147" s="65"/>
      <c r="H147" s="61"/>
    </row>
    <row r="148" spans="2:8" ht="25.5" x14ac:dyDescent="0.25">
      <c r="B148" s="552"/>
      <c r="C148" s="45" t="s">
        <v>16</v>
      </c>
      <c r="D148" s="32">
        <v>10</v>
      </c>
      <c r="E148" s="32">
        <v>10</v>
      </c>
      <c r="F148" s="32">
        <v>10</v>
      </c>
      <c r="G148" s="436">
        <v>0</v>
      </c>
      <c r="H148" s="61"/>
    </row>
    <row r="149" spans="2:8" x14ac:dyDescent="0.25">
      <c r="B149" s="37" t="s">
        <v>388</v>
      </c>
      <c r="C149" s="69" t="s">
        <v>389</v>
      </c>
      <c r="D149" s="70"/>
      <c r="E149" s="70"/>
      <c r="F149" s="70"/>
      <c r="G149" s="70"/>
      <c r="H149" s="63"/>
    </row>
    <row r="150" spans="2:8" x14ac:dyDescent="0.25">
      <c r="B150" s="532"/>
      <c r="C150" s="23" t="s">
        <v>14</v>
      </c>
      <c r="D150" s="25">
        <f>D152</f>
        <v>20</v>
      </c>
      <c r="E150" s="25">
        <f t="shared" ref="E150:G150" si="26">E152</f>
        <v>20</v>
      </c>
      <c r="F150" s="25">
        <f t="shared" si="26"/>
        <v>20</v>
      </c>
      <c r="G150" s="338">
        <f t="shared" si="26"/>
        <v>0</v>
      </c>
      <c r="H150" s="85"/>
    </row>
    <row r="151" spans="2:8" x14ac:dyDescent="0.25">
      <c r="B151" s="533"/>
      <c r="C151" s="42" t="s">
        <v>15</v>
      </c>
      <c r="D151" s="66"/>
      <c r="E151" s="28"/>
      <c r="F151" s="28"/>
      <c r="G151" s="65"/>
      <c r="H151" s="61"/>
    </row>
    <row r="152" spans="2:8" ht="24.75" customHeight="1" x14ac:dyDescent="0.25">
      <c r="B152" s="533"/>
      <c r="C152" s="80" t="s">
        <v>36</v>
      </c>
      <c r="D152" s="111">
        <v>20</v>
      </c>
      <c r="E152" s="111">
        <v>20</v>
      </c>
      <c r="F152" s="111">
        <v>20</v>
      </c>
      <c r="G152" s="459">
        <v>0</v>
      </c>
      <c r="H152" s="468"/>
    </row>
    <row r="153" spans="2:8" x14ac:dyDescent="0.25">
      <c r="B153" s="37" t="s">
        <v>390</v>
      </c>
      <c r="C153" s="69" t="s">
        <v>391</v>
      </c>
      <c r="D153" s="70"/>
      <c r="E153" s="70"/>
      <c r="F153" s="70"/>
      <c r="G153" s="70"/>
      <c r="H153" s="63"/>
    </row>
    <row r="154" spans="2:8" x14ac:dyDescent="0.25">
      <c r="B154" s="532"/>
      <c r="C154" s="23" t="s">
        <v>14</v>
      </c>
      <c r="D154" s="25">
        <f>D156</f>
        <v>23.3</v>
      </c>
      <c r="E154" s="25">
        <f t="shared" ref="E154:G154" si="27">E156</f>
        <v>25.6</v>
      </c>
      <c r="F154" s="25">
        <f t="shared" si="27"/>
        <v>26</v>
      </c>
      <c r="G154" s="338">
        <f t="shared" si="27"/>
        <v>0</v>
      </c>
      <c r="H154" s="85"/>
    </row>
    <row r="155" spans="2:8" x14ac:dyDescent="0.25">
      <c r="B155" s="533"/>
      <c r="C155" s="42" t="s">
        <v>15</v>
      </c>
      <c r="D155" s="66"/>
      <c r="E155" s="28"/>
      <c r="F155" s="28"/>
      <c r="G155" s="65"/>
      <c r="H155" s="61"/>
    </row>
    <row r="156" spans="2:8" x14ac:dyDescent="0.25">
      <c r="B156" s="533"/>
      <c r="C156" s="80" t="s">
        <v>36</v>
      </c>
      <c r="D156" s="111">
        <v>23.3</v>
      </c>
      <c r="E156" s="111">
        <v>25.6</v>
      </c>
      <c r="F156" s="111">
        <v>26</v>
      </c>
      <c r="G156" s="459">
        <v>0</v>
      </c>
      <c r="H156" s="468"/>
    </row>
    <row r="157" spans="2:8" ht="15" customHeight="1" x14ac:dyDescent="0.25">
      <c r="B157" s="37" t="s">
        <v>392</v>
      </c>
      <c r="C157" s="69" t="s">
        <v>393</v>
      </c>
      <c r="D157" s="70"/>
      <c r="E157" s="70"/>
      <c r="F157" s="70"/>
      <c r="G157" s="70"/>
      <c r="H157" s="63"/>
    </row>
    <row r="158" spans="2:8" x14ac:dyDescent="0.25">
      <c r="B158" s="532"/>
      <c r="C158" s="23" t="s">
        <v>14</v>
      </c>
      <c r="D158" s="25">
        <f>D160</f>
        <v>35</v>
      </c>
      <c r="E158" s="25">
        <v>35</v>
      </c>
      <c r="F158" s="25">
        <f t="shared" ref="F158:G158" si="28">F160</f>
        <v>43</v>
      </c>
      <c r="G158" s="338">
        <f t="shared" si="28"/>
        <v>43</v>
      </c>
      <c r="H158" s="85"/>
    </row>
    <row r="159" spans="2:8" x14ac:dyDescent="0.25">
      <c r="B159" s="533"/>
      <c r="C159" s="42" t="s">
        <v>15</v>
      </c>
      <c r="D159" s="66"/>
      <c r="E159" s="28"/>
      <c r="F159" s="28"/>
      <c r="G159" s="65"/>
      <c r="H159" s="61"/>
    </row>
    <row r="160" spans="2:8" ht="25.5" x14ac:dyDescent="0.25">
      <c r="B160" s="533"/>
      <c r="C160" s="45" t="s">
        <v>16</v>
      </c>
      <c r="D160" s="32">
        <v>35</v>
      </c>
      <c r="E160" s="28">
        <v>35</v>
      </c>
      <c r="F160" s="28">
        <v>43</v>
      </c>
      <c r="G160" s="65">
        <v>43</v>
      </c>
      <c r="H160" s="61"/>
    </row>
    <row r="161" spans="2:8" ht="15" customHeight="1" x14ac:dyDescent="0.25">
      <c r="B161" s="37" t="s">
        <v>394</v>
      </c>
      <c r="C161" s="195" t="s">
        <v>395</v>
      </c>
      <c r="D161" s="70"/>
      <c r="E161" s="70"/>
      <c r="F161" s="70"/>
      <c r="G161" s="70"/>
      <c r="H161" s="63" t="s">
        <v>396</v>
      </c>
    </row>
    <row r="162" spans="2:8" x14ac:dyDescent="0.25">
      <c r="B162" s="532"/>
      <c r="C162" s="23" t="s">
        <v>14</v>
      </c>
      <c r="D162" s="25">
        <f>D164</f>
        <v>35.4</v>
      </c>
      <c r="E162" s="25">
        <f t="shared" ref="E162:G162" si="29">E164</f>
        <v>40.799999999999997</v>
      </c>
      <c r="F162" s="25">
        <f t="shared" si="29"/>
        <v>40.799999999999997</v>
      </c>
      <c r="G162" s="338">
        <f t="shared" si="29"/>
        <v>40.799999999999997</v>
      </c>
      <c r="H162" s="85"/>
    </row>
    <row r="163" spans="2:8" x14ac:dyDescent="0.25">
      <c r="B163" s="533"/>
      <c r="C163" s="42" t="s">
        <v>15</v>
      </c>
      <c r="D163" s="66"/>
      <c r="E163" s="28"/>
      <c r="F163" s="28"/>
      <c r="G163" s="65"/>
      <c r="H163" s="61"/>
    </row>
    <row r="164" spans="2:8" ht="25.5" x14ac:dyDescent="0.25">
      <c r="B164" s="533"/>
      <c r="C164" s="72" t="s">
        <v>16</v>
      </c>
      <c r="D164" s="74">
        <v>35.4</v>
      </c>
      <c r="E164" s="74">
        <v>40.799999999999997</v>
      </c>
      <c r="F164" s="74">
        <v>40.799999999999997</v>
      </c>
      <c r="G164" s="339">
        <v>40.799999999999997</v>
      </c>
      <c r="H164" s="61"/>
    </row>
    <row r="165" spans="2:8" x14ac:dyDescent="0.25">
      <c r="B165" s="37" t="s">
        <v>397</v>
      </c>
      <c r="C165" s="195" t="s">
        <v>398</v>
      </c>
      <c r="D165" s="38"/>
      <c r="E165" s="38"/>
      <c r="F165" s="38"/>
      <c r="G165" s="62"/>
      <c r="H165" s="63"/>
    </row>
    <row r="166" spans="2:8" x14ac:dyDescent="0.25">
      <c r="B166" s="601"/>
      <c r="C166" s="23" t="s">
        <v>14</v>
      </c>
      <c r="D166" s="162">
        <f>D168+D169</f>
        <v>577.30000000000007</v>
      </c>
      <c r="E166" s="162">
        <f t="shared" ref="E166:G166" si="30">E168+E169</f>
        <v>577.30000000000007</v>
      </c>
      <c r="F166" s="162">
        <f t="shared" si="30"/>
        <v>577.30000000000007</v>
      </c>
      <c r="G166" s="489">
        <f t="shared" si="30"/>
        <v>577.30000000000007</v>
      </c>
      <c r="H166" s="85"/>
    </row>
    <row r="167" spans="2:8" x14ac:dyDescent="0.25">
      <c r="B167" s="602"/>
      <c r="C167" s="42" t="s">
        <v>15</v>
      </c>
      <c r="D167" s="43"/>
      <c r="E167" s="28"/>
      <c r="F167" s="28"/>
      <c r="G167" s="65"/>
      <c r="H167" s="61"/>
    </row>
    <row r="168" spans="2:8" ht="25.5" x14ac:dyDescent="0.25">
      <c r="B168" s="602"/>
      <c r="C168" s="72" t="s">
        <v>16</v>
      </c>
      <c r="D168" s="181">
        <v>494.1</v>
      </c>
      <c r="E168" s="181">
        <v>494.1</v>
      </c>
      <c r="F168" s="181">
        <v>494.1</v>
      </c>
      <c r="G168" s="490">
        <v>494.1</v>
      </c>
      <c r="H168" s="61"/>
    </row>
    <row r="169" spans="2:8" x14ac:dyDescent="0.25">
      <c r="B169" s="606"/>
      <c r="C169" s="182" t="s">
        <v>71</v>
      </c>
      <c r="D169" s="183">
        <v>83.2</v>
      </c>
      <c r="E169" s="183">
        <v>83.2</v>
      </c>
      <c r="F169" s="183">
        <v>83.2</v>
      </c>
      <c r="G169" s="491">
        <v>83.2</v>
      </c>
      <c r="H169" s="77"/>
    </row>
    <row r="170" spans="2:8" ht="34.5" customHeight="1" x14ac:dyDescent="0.25">
      <c r="B170" s="19" t="s">
        <v>399</v>
      </c>
      <c r="C170" s="20" t="s">
        <v>400</v>
      </c>
      <c r="D170" s="38"/>
      <c r="E170" s="38"/>
      <c r="F170" s="38"/>
      <c r="G170" s="62"/>
      <c r="H170" s="63"/>
    </row>
    <row r="171" spans="2:8" x14ac:dyDescent="0.25">
      <c r="B171" s="602"/>
      <c r="C171" s="93" t="s">
        <v>14</v>
      </c>
      <c r="D171" s="222">
        <f>D173</f>
        <v>0</v>
      </c>
      <c r="E171" s="222">
        <f t="shared" ref="E171:G171" si="31">E173</f>
        <v>0</v>
      </c>
      <c r="F171" s="222">
        <f t="shared" si="31"/>
        <v>0</v>
      </c>
      <c r="G171" s="492">
        <f t="shared" si="31"/>
        <v>0</v>
      </c>
      <c r="H171" s="41"/>
    </row>
    <row r="172" spans="2:8" x14ac:dyDescent="0.25">
      <c r="B172" s="602"/>
      <c r="C172" s="27" t="s">
        <v>15</v>
      </c>
      <c r="D172" s="29"/>
      <c r="E172" s="29"/>
      <c r="F172" s="29"/>
      <c r="G172" s="479"/>
      <c r="H172" s="507"/>
    </row>
    <row r="173" spans="2:8" ht="25.5" x14ac:dyDescent="0.25">
      <c r="B173" s="606"/>
      <c r="C173" s="31" t="s">
        <v>16</v>
      </c>
      <c r="D173" s="32">
        <v>0</v>
      </c>
      <c r="E173" s="32">
        <v>0</v>
      </c>
      <c r="F173" s="32">
        <v>0</v>
      </c>
      <c r="G173" s="436">
        <v>0</v>
      </c>
      <c r="H173" s="146"/>
    </row>
    <row r="174" spans="2:8" ht="30" customHeight="1" x14ac:dyDescent="0.25">
      <c r="B174" s="19" t="s">
        <v>401</v>
      </c>
      <c r="C174" s="98" t="s">
        <v>402</v>
      </c>
      <c r="D174" s="38"/>
      <c r="E174" s="38"/>
      <c r="F174" s="38"/>
      <c r="G174" s="62"/>
      <c r="H174" s="63"/>
    </row>
    <row r="175" spans="2:8" x14ac:dyDescent="0.25">
      <c r="B175" s="602"/>
      <c r="C175" s="93" t="s">
        <v>14</v>
      </c>
      <c r="D175" s="222">
        <f>D177</f>
        <v>15</v>
      </c>
      <c r="E175" s="222">
        <f t="shared" ref="E175:G175" si="32">E177</f>
        <v>15</v>
      </c>
      <c r="F175" s="222">
        <f t="shared" si="32"/>
        <v>15</v>
      </c>
      <c r="G175" s="492">
        <f t="shared" si="32"/>
        <v>15</v>
      </c>
      <c r="H175" s="41"/>
    </row>
    <row r="176" spans="2:8" x14ac:dyDescent="0.25">
      <c r="B176" s="602"/>
      <c r="C176" s="27" t="s">
        <v>15</v>
      </c>
      <c r="D176" s="29"/>
      <c r="E176" s="29"/>
      <c r="F176" s="29"/>
      <c r="G176" s="479"/>
      <c r="H176" s="507"/>
    </row>
    <row r="177" spans="2:8" ht="25.5" x14ac:dyDescent="0.25">
      <c r="B177" s="606"/>
      <c r="C177" s="100" t="s">
        <v>16</v>
      </c>
      <c r="D177" s="74">
        <v>15</v>
      </c>
      <c r="E177" s="74">
        <v>15</v>
      </c>
      <c r="F177" s="74">
        <v>15</v>
      </c>
      <c r="G177" s="339">
        <v>15</v>
      </c>
      <c r="H177" s="146"/>
    </row>
    <row r="178" spans="2:8" ht="27.75" customHeight="1" x14ac:dyDescent="0.25">
      <c r="B178" s="19" t="s">
        <v>403</v>
      </c>
      <c r="C178" s="20" t="s">
        <v>404</v>
      </c>
      <c r="D178" s="38"/>
      <c r="E178" s="38"/>
      <c r="F178" s="38"/>
      <c r="G178" s="62"/>
      <c r="H178" s="63"/>
    </row>
    <row r="179" spans="2:8" x14ac:dyDescent="0.25">
      <c r="B179" s="602"/>
      <c r="C179" s="93" t="s">
        <v>14</v>
      </c>
      <c r="D179" s="222">
        <f>D181+D182+D183</f>
        <v>26.3</v>
      </c>
      <c r="E179" s="222">
        <f t="shared" ref="E179:G179" si="33">E181+E182+E183</f>
        <v>53</v>
      </c>
      <c r="F179" s="222">
        <f t="shared" si="33"/>
        <v>53</v>
      </c>
      <c r="G179" s="492">
        <f t="shared" si="33"/>
        <v>22.5</v>
      </c>
      <c r="H179" s="508"/>
    </row>
    <row r="180" spans="2:8" x14ac:dyDescent="0.25">
      <c r="B180" s="602"/>
      <c r="C180" s="27" t="s">
        <v>15</v>
      </c>
      <c r="D180" s="29"/>
      <c r="E180" s="29"/>
      <c r="F180" s="29"/>
      <c r="G180" s="479"/>
      <c r="H180" s="507"/>
    </row>
    <row r="181" spans="2:8" ht="25.5" x14ac:dyDescent="0.25">
      <c r="B181" s="602"/>
      <c r="C181" s="31" t="s">
        <v>16</v>
      </c>
      <c r="D181" s="32">
        <v>0</v>
      </c>
      <c r="E181" s="32">
        <v>0</v>
      </c>
      <c r="F181" s="32">
        <v>0</v>
      </c>
      <c r="G181" s="436">
        <v>0</v>
      </c>
      <c r="H181" s="146"/>
    </row>
    <row r="182" spans="2:8" x14ac:dyDescent="0.25">
      <c r="B182" s="602"/>
      <c r="C182" s="196" t="s">
        <v>36</v>
      </c>
      <c r="D182" s="294">
        <v>6</v>
      </c>
      <c r="E182" s="294">
        <v>11</v>
      </c>
      <c r="F182" s="294">
        <v>11</v>
      </c>
      <c r="G182" s="493">
        <v>5</v>
      </c>
      <c r="H182" s="272"/>
    </row>
    <row r="183" spans="2:8" ht="27" customHeight="1" x14ac:dyDescent="0.25">
      <c r="B183" s="606"/>
      <c r="C183" s="281" t="s">
        <v>24</v>
      </c>
      <c r="D183" s="282">
        <v>20.3</v>
      </c>
      <c r="E183" s="282">
        <v>42</v>
      </c>
      <c r="F183" s="282">
        <v>42</v>
      </c>
      <c r="G183" s="494">
        <v>17.5</v>
      </c>
      <c r="H183" s="148"/>
    </row>
    <row r="184" spans="2:8" ht="30" customHeight="1" x14ac:dyDescent="0.25">
      <c r="B184" s="512" t="s">
        <v>405</v>
      </c>
      <c r="C184" s="513" t="s">
        <v>670</v>
      </c>
      <c r="D184" s="280"/>
      <c r="E184" s="280"/>
      <c r="F184" s="280"/>
      <c r="G184" s="447"/>
      <c r="H184" s="139"/>
    </row>
    <row r="185" spans="2:8" ht="15" customHeight="1" x14ac:dyDescent="0.25">
      <c r="B185" s="578"/>
      <c r="C185" s="283" t="s">
        <v>14</v>
      </c>
      <c r="D185" s="284">
        <f>D187</f>
        <v>0</v>
      </c>
      <c r="E185" s="284">
        <f t="shared" ref="E185:G185" si="34">E187</f>
        <v>8.9550000000000001</v>
      </c>
      <c r="F185" s="284">
        <f t="shared" si="34"/>
        <v>9</v>
      </c>
      <c r="G185" s="495">
        <f t="shared" si="34"/>
        <v>9</v>
      </c>
      <c r="H185" s="509"/>
    </row>
    <row r="186" spans="2:8" ht="15.75" customHeight="1" x14ac:dyDescent="0.25">
      <c r="B186" s="579"/>
      <c r="C186" s="285" t="s">
        <v>15</v>
      </c>
      <c r="D186" s="286"/>
      <c r="E186" s="286"/>
      <c r="F186" s="286"/>
      <c r="G186" s="496"/>
      <c r="H186" s="510"/>
    </row>
    <row r="187" spans="2:8" ht="26.25" customHeight="1" x14ac:dyDescent="0.25">
      <c r="B187" s="579"/>
      <c r="C187" s="287" t="s">
        <v>16</v>
      </c>
      <c r="D187" s="288">
        <v>0</v>
      </c>
      <c r="E187" s="288">
        <v>8.9550000000000001</v>
      </c>
      <c r="F187" s="288">
        <v>9</v>
      </c>
      <c r="G187" s="497">
        <v>9</v>
      </c>
      <c r="H187" s="511"/>
    </row>
    <row r="188" spans="2:8" ht="26.25" customHeight="1" x14ac:dyDescent="0.25">
      <c r="B188" s="342" t="s">
        <v>406</v>
      </c>
      <c r="C188" s="184" t="s">
        <v>407</v>
      </c>
      <c r="D188" s="70"/>
      <c r="E188" s="70"/>
      <c r="F188" s="70"/>
      <c r="G188" s="70"/>
      <c r="H188" s="63" t="s">
        <v>408</v>
      </c>
    </row>
    <row r="189" spans="2:8" x14ac:dyDescent="0.25">
      <c r="B189" s="611"/>
      <c r="C189" s="102" t="s">
        <v>14</v>
      </c>
      <c r="D189" s="25">
        <f>D191+D192</f>
        <v>44</v>
      </c>
      <c r="E189" s="25">
        <f t="shared" ref="E189:G189" si="35">E191+E192</f>
        <v>1220</v>
      </c>
      <c r="F189" s="25">
        <f t="shared" si="35"/>
        <v>300</v>
      </c>
      <c r="G189" s="338">
        <f t="shared" si="35"/>
        <v>0</v>
      </c>
      <c r="H189" s="85"/>
    </row>
    <row r="190" spans="2:8" x14ac:dyDescent="0.25">
      <c r="B190" s="612"/>
      <c r="C190" s="103" t="s">
        <v>15</v>
      </c>
      <c r="D190" s="66"/>
      <c r="E190" s="28"/>
      <c r="F190" s="28"/>
      <c r="G190" s="65"/>
      <c r="H190" s="61"/>
    </row>
    <row r="191" spans="2:8" ht="25.5" x14ac:dyDescent="0.25">
      <c r="B191" s="612"/>
      <c r="C191" s="104" t="s">
        <v>16</v>
      </c>
      <c r="D191" s="32">
        <v>44</v>
      </c>
      <c r="E191" s="28">
        <v>800</v>
      </c>
      <c r="F191" s="28">
        <v>200</v>
      </c>
      <c r="G191" s="65">
        <v>0</v>
      </c>
      <c r="H191" s="61"/>
    </row>
    <row r="192" spans="2:8" ht="18.75" customHeight="1" x14ac:dyDescent="0.25">
      <c r="B192" s="613"/>
      <c r="C192" s="248" t="s">
        <v>24</v>
      </c>
      <c r="D192" s="47">
        <v>0</v>
      </c>
      <c r="E192" s="48">
        <v>420</v>
      </c>
      <c r="F192" s="48">
        <v>100</v>
      </c>
      <c r="G192" s="291">
        <v>0</v>
      </c>
      <c r="H192" s="148"/>
    </row>
    <row r="193" spans="2:8" ht="25.5" x14ac:dyDescent="0.25">
      <c r="B193" s="341" t="s">
        <v>409</v>
      </c>
      <c r="C193" s="69" t="s">
        <v>410</v>
      </c>
      <c r="D193" s="70"/>
      <c r="E193" s="70"/>
      <c r="F193" s="70"/>
      <c r="G193" s="70"/>
      <c r="H193" s="63" t="s">
        <v>411</v>
      </c>
    </row>
    <row r="194" spans="2:8" x14ac:dyDescent="0.25">
      <c r="B194" s="611"/>
      <c r="C194" s="102" t="s">
        <v>14</v>
      </c>
      <c r="D194" s="25">
        <f>D196</f>
        <v>12.5</v>
      </c>
      <c r="E194" s="25">
        <f t="shared" ref="E194:G194" si="36">E196</f>
        <v>15</v>
      </c>
      <c r="F194" s="25">
        <f t="shared" si="36"/>
        <v>15</v>
      </c>
      <c r="G194" s="338">
        <f t="shared" si="36"/>
        <v>15</v>
      </c>
      <c r="H194" s="85"/>
    </row>
    <row r="195" spans="2:8" x14ac:dyDescent="0.25">
      <c r="B195" s="612"/>
      <c r="C195" s="103" t="s">
        <v>15</v>
      </c>
      <c r="D195" s="66"/>
      <c r="E195" s="28"/>
      <c r="F195" s="28"/>
      <c r="G195" s="65"/>
      <c r="H195" s="61"/>
    </row>
    <row r="196" spans="2:8" ht="25.5" x14ac:dyDescent="0.25">
      <c r="B196" s="613"/>
      <c r="C196" s="104" t="s">
        <v>16</v>
      </c>
      <c r="D196" s="32">
        <v>12.5</v>
      </c>
      <c r="E196" s="28">
        <v>15</v>
      </c>
      <c r="F196" s="28">
        <v>15</v>
      </c>
      <c r="G196" s="65">
        <v>15</v>
      </c>
      <c r="H196" s="61"/>
    </row>
    <row r="197" spans="2:8" ht="26.25" customHeight="1" x14ac:dyDescent="0.25">
      <c r="B197" s="343" t="s">
        <v>412</v>
      </c>
      <c r="C197" s="69" t="s">
        <v>413</v>
      </c>
      <c r="D197" s="70"/>
      <c r="E197" s="70"/>
      <c r="F197" s="70"/>
      <c r="G197" s="70"/>
      <c r="H197" s="63"/>
    </row>
    <row r="198" spans="2:8" x14ac:dyDescent="0.25">
      <c r="B198" s="579"/>
      <c r="C198" s="23" t="s">
        <v>14</v>
      </c>
      <c r="D198" s="25">
        <f>D200</f>
        <v>0</v>
      </c>
      <c r="E198" s="25">
        <f t="shared" ref="E198:G198" si="37">E200</f>
        <v>0</v>
      </c>
      <c r="F198" s="25">
        <f t="shared" si="37"/>
        <v>0</v>
      </c>
      <c r="G198" s="338">
        <f t="shared" si="37"/>
        <v>0</v>
      </c>
      <c r="H198" s="85"/>
    </row>
    <row r="199" spans="2:8" x14ac:dyDescent="0.25">
      <c r="B199" s="579"/>
      <c r="C199" s="42" t="s">
        <v>15</v>
      </c>
      <c r="D199" s="66"/>
      <c r="E199" s="28"/>
      <c r="F199" s="28"/>
      <c r="G199" s="65"/>
      <c r="H199" s="61"/>
    </row>
    <row r="200" spans="2:8" ht="33" customHeight="1" x14ac:dyDescent="0.25">
      <c r="B200" s="579"/>
      <c r="C200" s="45" t="s">
        <v>16</v>
      </c>
      <c r="D200" s="32">
        <v>0</v>
      </c>
      <c r="E200" s="28">
        <v>0</v>
      </c>
      <c r="F200" s="28">
        <v>0</v>
      </c>
      <c r="G200" s="65">
        <v>0</v>
      </c>
      <c r="H200" s="61"/>
    </row>
    <row r="201" spans="2:8" ht="18.75" customHeight="1" x14ac:dyDescent="0.25">
      <c r="B201" s="342" t="s">
        <v>414</v>
      </c>
      <c r="C201" s="69" t="s">
        <v>415</v>
      </c>
      <c r="D201" s="70"/>
      <c r="E201" s="70"/>
      <c r="F201" s="70"/>
      <c r="G201" s="70"/>
      <c r="H201" s="63" t="s">
        <v>408</v>
      </c>
    </row>
    <row r="202" spans="2:8" x14ac:dyDescent="0.25">
      <c r="B202" s="579"/>
      <c r="C202" s="102" t="s">
        <v>14</v>
      </c>
      <c r="D202" s="25">
        <f>D204+D205</f>
        <v>108.1</v>
      </c>
      <c r="E202" s="25">
        <v>125.6</v>
      </c>
      <c r="F202" s="25">
        <f t="shared" ref="F202:G202" si="38">F204+F205</f>
        <v>120</v>
      </c>
      <c r="G202" s="338">
        <f t="shared" si="38"/>
        <v>120</v>
      </c>
      <c r="H202" s="85"/>
    </row>
    <row r="203" spans="2:8" x14ac:dyDescent="0.25">
      <c r="B203" s="579"/>
      <c r="C203" s="103" t="s">
        <v>15</v>
      </c>
      <c r="D203" s="66"/>
      <c r="E203" s="28"/>
      <c r="F203" s="28"/>
      <c r="G203" s="65"/>
      <c r="H203" s="61"/>
    </row>
    <row r="204" spans="2:8" ht="25.5" x14ac:dyDescent="0.25">
      <c r="B204" s="579"/>
      <c r="C204" s="104" t="s">
        <v>16</v>
      </c>
      <c r="D204" s="32">
        <v>0</v>
      </c>
      <c r="E204" s="28">
        <v>0</v>
      </c>
      <c r="F204" s="28">
        <v>0</v>
      </c>
      <c r="G204" s="65">
        <v>0</v>
      </c>
      <c r="H204" s="61"/>
    </row>
    <row r="205" spans="2:8" x14ac:dyDescent="0.25">
      <c r="B205" s="580"/>
      <c r="C205" s="163" t="s">
        <v>36</v>
      </c>
      <c r="D205" s="164">
        <v>108.1</v>
      </c>
      <c r="E205" s="164">
        <v>125.6</v>
      </c>
      <c r="F205" s="164">
        <v>120</v>
      </c>
      <c r="G205" s="498">
        <v>120</v>
      </c>
      <c r="H205" s="203"/>
    </row>
    <row r="206" spans="2:8" ht="26.25" customHeight="1" x14ac:dyDescent="0.25">
      <c r="B206" s="335" t="s">
        <v>416</v>
      </c>
      <c r="C206" s="69" t="s">
        <v>417</v>
      </c>
      <c r="D206" s="70"/>
      <c r="E206" s="70"/>
      <c r="F206" s="70"/>
      <c r="G206" s="70"/>
      <c r="H206" s="63" t="s">
        <v>418</v>
      </c>
    </row>
    <row r="207" spans="2:8" x14ac:dyDescent="0.25">
      <c r="B207" s="552"/>
      <c r="C207" s="23" t="s">
        <v>14</v>
      </c>
      <c r="D207" s="25">
        <f>D209</f>
        <v>0</v>
      </c>
      <c r="E207" s="25">
        <f t="shared" ref="E207:G207" si="39">E209</f>
        <v>0</v>
      </c>
      <c r="F207" s="25">
        <f t="shared" si="39"/>
        <v>0</v>
      </c>
      <c r="G207" s="338">
        <f t="shared" si="39"/>
        <v>0</v>
      </c>
      <c r="H207" s="85"/>
    </row>
    <row r="208" spans="2:8" x14ac:dyDescent="0.25">
      <c r="B208" s="552"/>
      <c r="C208" s="42" t="s">
        <v>15</v>
      </c>
      <c r="D208" s="66"/>
      <c r="E208" s="28"/>
      <c r="F208" s="28"/>
      <c r="G208" s="65"/>
      <c r="H208" s="61"/>
    </row>
    <row r="209" spans="2:8" ht="33" customHeight="1" x14ac:dyDescent="0.25">
      <c r="B209" s="552"/>
      <c r="C209" s="45" t="s">
        <v>16</v>
      </c>
      <c r="D209" s="32">
        <v>0</v>
      </c>
      <c r="E209" s="28">
        <v>0</v>
      </c>
      <c r="F209" s="28">
        <v>0</v>
      </c>
      <c r="G209" s="65">
        <v>0</v>
      </c>
      <c r="H209" s="61"/>
    </row>
    <row r="210" spans="2:8" ht="15.75" customHeight="1" x14ac:dyDescent="0.25">
      <c r="B210" s="37" t="s">
        <v>419</v>
      </c>
      <c r="C210" s="69" t="s">
        <v>420</v>
      </c>
      <c r="D210" s="70"/>
      <c r="E210" s="70"/>
      <c r="F210" s="70"/>
      <c r="G210" s="70"/>
      <c r="H210" s="63"/>
    </row>
    <row r="211" spans="2:8" x14ac:dyDescent="0.25">
      <c r="B211" s="621"/>
      <c r="C211" s="23" t="s">
        <v>14</v>
      </c>
      <c r="D211" s="25">
        <f>D213</f>
        <v>6</v>
      </c>
      <c r="E211" s="25">
        <v>6</v>
      </c>
      <c r="F211" s="25">
        <f t="shared" ref="F211:G211" si="40">F213</f>
        <v>7</v>
      </c>
      <c r="G211" s="338">
        <f t="shared" si="40"/>
        <v>7</v>
      </c>
      <c r="H211" s="85"/>
    </row>
    <row r="212" spans="2:8" x14ac:dyDescent="0.25">
      <c r="B212" s="621"/>
      <c r="C212" s="42" t="s">
        <v>15</v>
      </c>
      <c r="D212" s="66"/>
      <c r="E212" s="28"/>
      <c r="F212" s="28"/>
      <c r="G212" s="65"/>
      <c r="H212" s="61"/>
    </row>
    <row r="213" spans="2:8" ht="30" customHeight="1" x14ac:dyDescent="0.25">
      <c r="B213" s="621"/>
      <c r="C213" s="45" t="s">
        <v>16</v>
      </c>
      <c r="D213" s="32">
        <v>6</v>
      </c>
      <c r="E213" s="28">
        <v>6</v>
      </c>
      <c r="F213" s="28">
        <v>7</v>
      </c>
      <c r="G213" s="65">
        <v>7</v>
      </c>
      <c r="H213" s="61"/>
    </row>
    <row r="214" spans="2:8" ht="17.25" customHeight="1" x14ac:dyDescent="0.25">
      <c r="B214" s="37" t="s">
        <v>421</v>
      </c>
      <c r="C214" s="69" t="s">
        <v>422</v>
      </c>
      <c r="D214" s="70"/>
      <c r="E214" s="70"/>
      <c r="F214" s="70"/>
      <c r="G214" s="70"/>
      <c r="H214" s="63" t="s">
        <v>423</v>
      </c>
    </row>
    <row r="215" spans="2:8" x14ac:dyDescent="0.25">
      <c r="B215" s="621"/>
      <c r="C215" s="23" t="s">
        <v>14</v>
      </c>
      <c r="D215" s="25">
        <f>D217</f>
        <v>3</v>
      </c>
      <c r="E215" s="25">
        <f t="shared" ref="E215:G215" si="41">E217</f>
        <v>3</v>
      </c>
      <c r="F215" s="25">
        <f t="shared" si="41"/>
        <v>3</v>
      </c>
      <c r="G215" s="338">
        <f t="shared" si="41"/>
        <v>3</v>
      </c>
      <c r="H215" s="85"/>
    </row>
    <row r="216" spans="2:8" x14ac:dyDescent="0.25">
      <c r="B216" s="621"/>
      <c r="C216" s="42" t="s">
        <v>15</v>
      </c>
      <c r="D216" s="66"/>
      <c r="E216" s="28"/>
      <c r="F216" s="28"/>
      <c r="G216" s="65"/>
      <c r="H216" s="61"/>
    </row>
    <row r="217" spans="2:8" ht="33" customHeight="1" x14ac:dyDescent="0.25">
      <c r="B217" s="621"/>
      <c r="C217" s="45" t="s">
        <v>16</v>
      </c>
      <c r="D217" s="32">
        <v>3</v>
      </c>
      <c r="E217" s="28">
        <v>3</v>
      </c>
      <c r="F217" s="28">
        <v>3</v>
      </c>
      <c r="G217" s="65">
        <v>3</v>
      </c>
      <c r="H217" s="61"/>
    </row>
    <row r="218" spans="2:8" ht="26.25" customHeight="1" x14ac:dyDescent="0.25">
      <c r="B218" s="37" t="s">
        <v>424</v>
      </c>
      <c r="C218" s="69" t="s">
        <v>425</v>
      </c>
      <c r="D218" s="70"/>
      <c r="E218" s="70"/>
      <c r="F218" s="70"/>
      <c r="G218" s="70"/>
      <c r="H218" s="63" t="s">
        <v>408</v>
      </c>
    </row>
    <row r="219" spans="2:8" x14ac:dyDescent="0.25">
      <c r="B219" s="621"/>
      <c r="C219" s="23" t="s">
        <v>14</v>
      </c>
      <c r="D219" s="218">
        <f>D221+D222</f>
        <v>954846</v>
      </c>
      <c r="E219" s="218">
        <f t="shared" ref="E219:G219" si="42">E221+E222</f>
        <v>500</v>
      </c>
      <c r="F219" s="218">
        <f t="shared" si="42"/>
        <v>109.7</v>
      </c>
      <c r="G219" s="499">
        <f t="shared" si="42"/>
        <v>0</v>
      </c>
      <c r="H219" s="85"/>
    </row>
    <row r="220" spans="2:8" x14ac:dyDescent="0.25">
      <c r="B220" s="621"/>
      <c r="C220" s="42" t="s">
        <v>15</v>
      </c>
      <c r="D220" s="66"/>
      <c r="E220" s="28"/>
      <c r="F220" s="28"/>
      <c r="G220" s="65"/>
      <c r="H220" s="61"/>
    </row>
    <row r="221" spans="2:8" ht="27" customHeight="1" x14ac:dyDescent="0.25">
      <c r="B221" s="621"/>
      <c r="C221" s="45" t="s">
        <v>16</v>
      </c>
      <c r="D221" s="32">
        <v>0</v>
      </c>
      <c r="E221" s="28">
        <v>0</v>
      </c>
      <c r="F221" s="28">
        <v>0</v>
      </c>
      <c r="G221" s="65">
        <v>0</v>
      </c>
      <c r="H221" s="61"/>
    </row>
    <row r="222" spans="2:8" ht="18" customHeight="1" x14ac:dyDescent="0.25">
      <c r="B222" s="621"/>
      <c r="C222" s="46" t="s">
        <v>24</v>
      </c>
      <c r="D222" s="219">
        <v>954846</v>
      </c>
      <c r="E222" s="219">
        <v>500</v>
      </c>
      <c r="F222" s="48">
        <v>109.7</v>
      </c>
      <c r="G222" s="291">
        <v>0</v>
      </c>
      <c r="H222" s="148"/>
    </row>
    <row r="223" spans="2:8" ht="20.25" customHeight="1" x14ac:dyDescent="0.25">
      <c r="B223" s="37" t="s">
        <v>426</v>
      </c>
      <c r="C223" s="69" t="s">
        <v>427</v>
      </c>
      <c r="D223" s="70"/>
      <c r="E223" s="70"/>
      <c r="F223" s="70"/>
      <c r="G223" s="70"/>
      <c r="H223" s="63" t="s">
        <v>418</v>
      </c>
    </row>
    <row r="224" spans="2:8" x14ac:dyDescent="0.25">
      <c r="B224" s="622"/>
      <c r="C224" s="23" t="s">
        <v>14</v>
      </c>
      <c r="D224" s="25">
        <v>17.8</v>
      </c>
      <c r="E224" s="25">
        <v>17</v>
      </c>
      <c r="F224" s="25">
        <v>17</v>
      </c>
      <c r="G224" s="338">
        <v>17</v>
      </c>
      <c r="H224" s="85"/>
    </row>
    <row r="225" spans="2:8" x14ac:dyDescent="0.25">
      <c r="B225" s="623"/>
      <c r="C225" s="42" t="s">
        <v>15</v>
      </c>
      <c r="D225" s="66"/>
      <c r="E225" s="28"/>
      <c r="F225" s="28"/>
      <c r="G225" s="65"/>
      <c r="H225" s="61"/>
    </row>
    <row r="226" spans="2:8" ht="33" customHeight="1" x14ac:dyDescent="0.25">
      <c r="B226" s="623"/>
      <c r="C226" s="72" t="s">
        <v>16</v>
      </c>
      <c r="D226" s="74">
        <v>0</v>
      </c>
      <c r="E226" s="74">
        <v>0</v>
      </c>
      <c r="F226" s="74">
        <v>0</v>
      </c>
      <c r="G226" s="339">
        <v>0</v>
      </c>
      <c r="H226" s="61"/>
    </row>
    <row r="227" spans="2:8" ht="18.75" customHeight="1" x14ac:dyDescent="0.25">
      <c r="B227" s="624"/>
      <c r="C227" s="332" t="s">
        <v>24</v>
      </c>
      <c r="D227" s="333">
        <v>17.8</v>
      </c>
      <c r="E227" s="333">
        <v>17</v>
      </c>
      <c r="F227" s="333">
        <v>17</v>
      </c>
      <c r="G227" s="340">
        <v>17</v>
      </c>
      <c r="H227" s="61"/>
    </row>
    <row r="228" spans="2:8" ht="29.25" customHeight="1" x14ac:dyDescent="0.25">
      <c r="B228" s="37" t="s">
        <v>428</v>
      </c>
      <c r="C228" s="69" t="s">
        <v>429</v>
      </c>
      <c r="D228" s="70"/>
      <c r="E228" s="70"/>
      <c r="F228" s="70"/>
      <c r="G228" s="70"/>
      <c r="H228" s="63" t="s">
        <v>418</v>
      </c>
    </row>
    <row r="229" spans="2:8" x14ac:dyDescent="0.25">
      <c r="B229" s="617"/>
      <c r="C229" s="102" t="s">
        <v>14</v>
      </c>
      <c r="D229" s="25">
        <f>D231+D232</f>
        <v>4.26</v>
      </c>
      <c r="E229" s="25">
        <f t="shared" ref="E229:G229" si="43">E231+E232</f>
        <v>2</v>
      </c>
      <c r="F229" s="25">
        <f t="shared" si="43"/>
        <v>0</v>
      </c>
      <c r="G229" s="338">
        <f t="shared" si="43"/>
        <v>0</v>
      </c>
      <c r="H229" s="85"/>
    </row>
    <row r="230" spans="2:8" x14ac:dyDescent="0.25">
      <c r="B230" s="618"/>
      <c r="C230" s="103" t="s">
        <v>15</v>
      </c>
      <c r="D230" s="236"/>
      <c r="E230" s="236"/>
      <c r="F230" s="236"/>
      <c r="G230" s="236"/>
      <c r="H230" s="61"/>
    </row>
    <row r="231" spans="2:8" ht="25.5" x14ac:dyDescent="0.25">
      <c r="B231" s="618"/>
      <c r="C231" s="104" t="s">
        <v>16</v>
      </c>
      <c r="D231" s="220">
        <v>1.98</v>
      </c>
      <c r="E231" s="220">
        <v>0</v>
      </c>
      <c r="F231" s="32">
        <v>0</v>
      </c>
      <c r="G231" s="436">
        <v>0</v>
      </c>
      <c r="H231" s="61"/>
    </row>
    <row r="232" spans="2:8" ht="29.25" customHeight="1" x14ac:dyDescent="0.25">
      <c r="B232" s="619"/>
      <c r="C232" s="46" t="s">
        <v>24</v>
      </c>
      <c r="D232" s="221">
        <v>2.2799999999999998</v>
      </c>
      <c r="E232" s="221">
        <v>2</v>
      </c>
      <c r="F232" s="48">
        <v>0</v>
      </c>
      <c r="G232" s="291">
        <v>0</v>
      </c>
      <c r="H232" s="148"/>
    </row>
    <row r="233" spans="2:8" ht="25.5" customHeight="1" x14ac:dyDescent="0.25">
      <c r="B233" s="37" t="s">
        <v>430</v>
      </c>
      <c r="C233" s="184" t="s">
        <v>431</v>
      </c>
      <c r="D233" s="70"/>
      <c r="E233" s="70"/>
      <c r="F233" s="70"/>
      <c r="G233" s="70"/>
      <c r="H233" s="63" t="s">
        <v>432</v>
      </c>
    </row>
    <row r="234" spans="2:8" x14ac:dyDescent="0.25">
      <c r="B234" s="532"/>
      <c r="C234" s="102" t="s">
        <v>14</v>
      </c>
      <c r="D234" s="25">
        <f>D236+D237</f>
        <v>151.59100000000001</v>
      </c>
      <c r="E234" s="25">
        <f t="shared" ref="E234:G234" si="44">E236+E237</f>
        <v>120.6</v>
      </c>
      <c r="F234" s="25">
        <f t="shared" si="44"/>
        <v>0</v>
      </c>
      <c r="G234" s="338">
        <f t="shared" si="44"/>
        <v>0</v>
      </c>
      <c r="H234" s="85"/>
    </row>
    <row r="235" spans="2:8" x14ac:dyDescent="0.25">
      <c r="B235" s="533"/>
      <c r="C235" s="103" t="s">
        <v>15</v>
      </c>
      <c r="D235" s="66"/>
      <c r="E235" s="28"/>
      <c r="F235" s="28"/>
      <c r="G235" s="65"/>
      <c r="H235" s="61"/>
    </row>
    <row r="236" spans="2:8" ht="25.5" x14ac:dyDescent="0.25">
      <c r="B236" s="533"/>
      <c r="C236" s="104" t="s">
        <v>16</v>
      </c>
      <c r="D236" s="32">
        <v>14.8</v>
      </c>
      <c r="E236" s="241">
        <v>0</v>
      </c>
      <c r="F236" s="241">
        <v>0</v>
      </c>
      <c r="G236" s="485">
        <v>0</v>
      </c>
      <c r="H236" s="61"/>
    </row>
    <row r="237" spans="2:8" x14ac:dyDescent="0.25">
      <c r="B237" s="620"/>
      <c r="C237" s="163" t="s">
        <v>36</v>
      </c>
      <c r="D237" s="164">
        <v>136.791</v>
      </c>
      <c r="E237" s="164">
        <v>120.6</v>
      </c>
      <c r="F237" s="164">
        <v>0</v>
      </c>
      <c r="G237" s="498">
        <v>0</v>
      </c>
      <c r="H237" s="203"/>
    </row>
    <row r="238" spans="2:8" ht="25.5" x14ac:dyDescent="0.25">
      <c r="B238" s="516" t="s">
        <v>433</v>
      </c>
      <c r="C238" s="252" t="s">
        <v>434</v>
      </c>
      <c r="D238" s="257"/>
      <c r="E238" s="257"/>
      <c r="F238" s="257"/>
      <c r="G238" s="500"/>
      <c r="H238" s="127"/>
    </row>
    <row r="239" spans="2:8" x14ac:dyDescent="0.25">
      <c r="B239" s="603"/>
      <c r="C239" s="256" t="s">
        <v>14</v>
      </c>
      <c r="D239" s="170">
        <f>D241+D242</f>
        <v>50.7</v>
      </c>
      <c r="E239" s="170">
        <f t="shared" ref="E239:F239" si="45">E241+E242</f>
        <v>69.400000000000006</v>
      </c>
      <c r="F239" s="170">
        <f t="shared" si="45"/>
        <v>69.42</v>
      </c>
      <c r="G239" s="501">
        <v>0</v>
      </c>
      <c r="H239" s="85"/>
    </row>
    <row r="240" spans="2:8" x14ac:dyDescent="0.25">
      <c r="B240" s="604"/>
      <c r="C240" s="250" t="s">
        <v>15</v>
      </c>
      <c r="D240" s="71"/>
      <c r="E240" s="71"/>
      <c r="F240" s="71"/>
      <c r="G240" s="292"/>
      <c r="H240" s="61"/>
    </row>
    <row r="241" spans="2:12" ht="25.5" x14ac:dyDescent="0.25">
      <c r="B241" s="604"/>
      <c r="C241" s="250" t="s">
        <v>16</v>
      </c>
      <c r="D241" s="71">
        <v>0</v>
      </c>
      <c r="E241" s="71">
        <v>12.7</v>
      </c>
      <c r="F241" s="71">
        <v>12.7</v>
      </c>
      <c r="G241" s="292">
        <v>12.7</v>
      </c>
      <c r="H241" s="61"/>
    </row>
    <row r="242" spans="2:12" ht="25.5" x14ac:dyDescent="0.25">
      <c r="B242" s="605"/>
      <c r="C242" s="248" t="s">
        <v>24</v>
      </c>
      <c r="D242" s="48">
        <v>50.7</v>
      </c>
      <c r="E242" s="48">
        <v>56.7</v>
      </c>
      <c r="F242" s="48">
        <v>56.72</v>
      </c>
      <c r="G242" s="291">
        <v>0</v>
      </c>
      <c r="H242" s="156"/>
    </row>
    <row r="243" spans="2:12" ht="15" customHeight="1" x14ac:dyDescent="0.25">
      <c r="B243" s="514" t="s">
        <v>435</v>
      </c>
      <c r="C243" s="515" t="s">
        <v>436</v>
      </c>
      <c r="D243" s="179"/>
      <c r="E243" s="179"/>
      <c r="F243" s="179"/>
      <c r="G243" s="293"/>
      <c r="H243" s="63"/>
    </row>
    <row r="244" spans="2:12" x14ac:dyDescent="0.25">
      <c r="B244" s="614"/>
      <c r="C244" s="256" t="s">
        <v>14</v>
      </c>
      <c r="D244" s="170">
        <f>D246+D247</f>
        <v>0</v>
      </c>
      <c r="E244" s="170">
        <f t="shared" ref="E244:G244" si="46">E246+E247</f>
        <v>5</v>
      </c>
      <c r="F244" s="170">
        <f t="shared" si="46"/>
        <v>10</v>
      </c>
      <c r="G244" s="501">
        <f t="shared" si="46"/>
        <v>5</v>
      </c>
      <c r="H244" s="85"/>
    </row>
    <row r="245" spans="2:12" x14ac:dyDescent="0.25">
      <c r="B245" s="615"/>
      <c r="C245" s="250" t="s">
        <v>15</v>
      </c>
      <c r="D245" s="71"/>
      <c r="E245" s="71"/>
      <c r="F245" s="71"/>
      <c r="G245" s="292"/>
      <c r="H245" s="61"/>
    </row>
    <row r="246" spans="2:12" ht="25.5" x14ac:dyDescent="0.25">
      <c r="B246" s="615"/>
      <c r="C246" s="250" t="s">
        <v>16</v>
      </c>
      <c r="D246" s="71">
        <v>0</v>
      </c>
      <c r="E246" s="71">
        <v>5</v>
      </c>
      <c r="F246" s="71">
        <v>10</v>
      </c>
      <c r="G246" s="292">
        <v>5</v>
      </c>
      <c r="H246" s="61"/>
    </row>
    <row r="247" spans="2:12" ht="25.5" x14ac:dyDescent="0.25">
      <c r="B247" s="616"/>
      <c r="C247" s="248" t="s">
        <v>24</v>
      </c>
      <c r="D247" s="48">
        <v>0</v>
      </c>
      <c r="E247" s="48">
        <v>0</v>
      </c>
      <c r="F247" s="48">
        <v>0</v>
      </c>
      <c r="G247" s="291">
        <v>0</v>
      </c>
      <c r="H247" s="156"/>
    </row>
    <row r="248" spans="2:12" x14ac:dyDescent="0.25">
      <c r="B248" s="107"/>
      <c r="C248" s="108" t="s">
        <v>15</v>
      </c>
      <c r="D248" s="109"/>
      <c r="E248" s="109"/>
      <c r="F248" s="109"/>
      <c r="G248" s="502"/>
      <c r="H248" s="110"/>
    </row>
    <row r="249" spans="2:12" ht="28.5" customHeight="1" x14ac:dyDescent="0.25">
      <c r="B249" s="107"/>
      <c r="C249" s="108" t="s">
        <v>16</v>
      </c>
      <c r="D249" s="109"/>
      <c r="E249" s="109"/>
      <c r="F249" s="109"/>
      <c r="G249" s="502"/>
      <c r="H249" s="110"/>
    </row>
    <row r="250" spans="2:12" ht="30.75" customHeight="1" x14ac:dyDescent="0.25">
      <c r="B250" s="112"/>
      <c r="C250" s="113" t="s">
        <v>115</v>
      </c>
      <c r="D250" s="114">
        <f>D7+D11+D15+D20+D24+D29+D34+D38+D42+D46+D50+D54+D58+D62+D67+D71+D76+D80+D84+D88+D92+D96+D100+D104+D108+D112+D116+D121+D125+D130+D137+D142+D146+D150+D154+D158+D162+D166+D171+D175+D179+D189+D194+D198+D202+D207+D211+D215+D219+D224+D229+D234</f>
        <v>972229.72800000012</v>
      </c>
      <c r="E250" s="114">
        <f t="shared" ref="E250:G250" si="47">E7+E11+E15+E20+E24+E29+E34+E38+E42+E46+E50+E54+E58+E62+E67+E71+E76+E80+E84+E88+E92+E96+E100+E104+E108+E112+E116+E121+E125+E130+E137+E142+E146+E150+E154+E158+E162+E166+E171+E175+E179+E189+E194+E198+E202+E207+E211+E215+E219+E224+E229+E234</f>
        <v>22617.233999999997</v>
      </c>
      <c r="F250" s="114">
        <f t="shared" si="47"/>
        <v>18404.541999999998</v>
      </c>
      <c r="G250" s="460">
        <f t="shared" si="47"/>
        <v>16919.037</v>
      </c>
      <c r="H250" s="33"/>
    </row>
    <row r="251" spans="2:12" ht="17.25" customHeight="1" x14ac:dyDescent="0.25">
      <c r="B251" s="115"/>
      <c r="C251" s="116" t="s">
        <v>116</v>
      </c>
      <c r="D251" s="109">
        <f>D189+D71</f>
        <v>74</v>
      </c>
      <c r="E251" s="109">
        <f t="shared" ref="E251:G251" si="48">E189+E71</f>
        <v>3202</v>
      </c>
      <c r="F251" s="109">
        <f t="shared" si="48"/>
        <v>300</v>
      </c>
      <c r="G251" s="502">
        <f t="shared" si="48"/>
        <v>0</v>
      </c>
      <c r="H251" s="110"/>
    </row>
    <row r="252" spans="2:12" ht="25.5" x14ac:dyDescent="0.25">
      <c r="B252" s="115"/>
      <c r="C252" s="116" t="s">
        <v>117</v>
      </c>
      <c r="D252" s="118" t="s">
        <v>437</v>
      </c>
      <c r="E252" s="118"/>
      <c r="F252" s="118"/>
      <c r="G252" s="503"/>
      <c r="H252" s="110"/>
    </row>
    <row r="256" spans="2:12" ht="25.5" hidden="1" x14ac:dyDescent="0.25">
      <c r="C256" s="31" t="s">
        <v>16</v>
      </c>
      <c r="D256" s="28">
        <f>D236+D231+D226+D221+D217+D213+D209+D204+D200+D196+D191+D181+D177+D173+D168+D164+D160+D148+D144+D139+D132+D127+D118+D110+D106+D102+D98+D94+D90+D86+D82+D78+D73+D69+D64+D60+D56+D52+D48+D44+D40+D36+D31+D26+D22+D17+D13+D9</f>
        <v>7544.9699999999984</v>
      </c>
      <c r="E256" s="28">
        <f>E236+E231+E226+E221+E217+E213+E209+E204+E200+E196+E191+E181+E177+E173+E168+E164+E160+E148+E144+E139+E132+E127+E118+E110+E106+E102+E98+E94+E90+E86+E82+E78+E73+E69+E64+E60+E56+E52+E48+E44+E40+E36+E31+E26+E22+E17+E13+E9</f>
        <v>10398.456999999999</v>
      </c>
      <c r="F256" s="28">
        <f>F236+F231+F226+F221+F217+F213+F209+F204+F200+F196+F191+F181+F177+F173+F168+F164+F160+F148+F144+F139+F132+F127+F118+F110+F106+F102+F98+F94+F90+F86+F82+F78+F73+F69+F64+F60+F56+F52+F48+F44+F40+F36+F31+F26+F22+F17+F13+F9</f>
        <v>8509.8649999999998</v>
      </c>
      <c r="G256" s="28">
        <f>G236+G231+G226+G221+G217+G213+G209+G204+G200+G196+G191+G181+G177+G173+G168+G164+G160+G148+G144+G139+G132+G127+G118+G110+G106+G102+G98+G94+G90+G86+G82+G78+G73+G69+G64+G60+G56+G52+G48+G44+G40+G36+G31+G26+G22+G17+G13+G9</f>
        <v>7310.5569999999998</v>
      </c>
      <c r="K256" s="236"/>
      <c r="L256" s="236"/>
    </row>
    <row r="257" spans="3:7" ht="25.5" hidden="1" x14ac:dyDescent="0.25">
      <c r="C257" s="46" t="s">
        <v>24</v>
      </c>
      <c r="D257" s="28">
        <f>D232+D222+D192+D183+D135+D74+D32+D27</f>
        <v>954869.08000000007</v>
      </c>
      <c r="E257" s="28">
        <f>E232+E222+E192+E183+E135+E74+E32+E27</f>
        <v>2446.5</v>
      </c>
      <c r="F257" s="28">
        <f>F232+F222+F192+F183+F135+F74+F32+F27</f>
        <v>252.2</v>
      </c>
      <c r="G257" s="28">
        <f>G232+G222+G192+G183+G135+G74+G32+G27</f>
        <v>18</v>
      </c>
    </row>
    <row r="258" spans="3:7" hidden="1" x14ac:dyDescent="0.25">
      <c r="C258" s="80" t="s">
        <v>36</v>
      </c>
      <c r="D258" s="28">
        <f>D237+D205+D156+D152+D133+D128+D123+D119+D114</f>
        <v>9193.0780000000013</v>
      </c>
      <c r="E258" s="28">
        <f>E237+E205+E156+E152+E133+E128+E123+E119+E114</f>
        <v>9143.4770000000008</v>
      </c>
      <c r="F258" s="28">
        <f>F237+F205+F156+F152+F133+F128+F123+F119+F114</f>
        <v>9015.6770000000015</v>
      </c>
      <c r="G258" s="28">
        <f>G237+G205+G156+G152+G133+G128+G123+G119+G114</f>
        <v>8969.68</v>
      </c>
    </row>
    <row r="259" spans="3:7" hidden="1" x14ac:dyDescent="0.25">
      <c r="C259" s="92" t="s">
        <v>71</v>
      </c>
      <c r="D259" s="28">
        <f>D169+D134</f>
        <v>598.80000000000007</v>
      </c>
      <c r="E259" s="28">
        <f t="shared" ref="E259:G259" si="49">E169+E134</f>
        <v>598.80000000000007</v>
      </c>
      <c r="F259" s="28">
        <f t="shared" si="49"/>
        <v>598.80000000000007</v>
      </c>
      <c r="G259" s="28">
        <f t="shared" si="49"/>
        <v>598.80000000000007</v>
      </c>
    </row>
    <row r="260" spans="3:7" hidden="1" x14ac:dyDescent="0.25">
      <c r="C260" s="120" t="s">
        <v>119</v>
      </c>
      <c r="D260" s="28">
        <v>0</v>
      </c>
      <c r="E260" s="28">
        <v>0</v>
      </c>
      <c r="F260" s="28">
        <v>0</v>
      </c>
      <c r="G260" s="28">
        <v>0</v>
      </c>
    </row>
  </sheetData>
  <sheetProtection algorithmName="SHA-512" hashValue="paN7FqMGiLa1ICACv7oyMGSaWMED344nw5SrmGKEqg1iKi/ol4loiuZ9xObhZLeUlgdzaqYh7oAHr0vvdtIhBw==" saltValue="coTBAcBRZX+ykeGgVqqIiQ==" spinCount="100000" sheet="1" objects="1" scenarios="1"/>
  <mergeCells count="55">
    <mergeCell ref="B71:B74"/>
    <mergeCell ref="B244:B247"/>
    <mergeCell ref="B229:B232"/>
    <mergeCell ref="B234:B237"/>
    <mergeCell ref="B198:B200"/>
    <mergeCell ref="B202:B205"/>
    <mergeCell ref="B207:B209"/>
    <mergeCell ref="B211:B213"/>
    <mergeCell ref="B215:B217"/>
    <mergeCell ref="B219:B222"/>
    <mergeCell ref="B224:B227"/>
    <mergeCell ref="B194:B196"/>
    <mergeCell ref="B137:B139"/>
    <mergeCell ref="B142:B144"/>
    <mergeCell ref="B146:B148"/>
    <mergeCell ref="B150:B152"/>
    <mergeCell ref="B154:B156"/>
    <mergeCell ref="B158:B160"/>
    <mergeCell ref="B162:B164"/>
    <mergeCell ref="B189:B192"/>
    <mergeCell ref="B185:B187"/>
    <mergeCell ref="B130:B135"/>
    <mergeCell ref="B84:B86"/>
    <mergeCell ref="B88:B90"/>
    <mergeCell ref="B92:B94"/>
    <mergeCell ref="B96:B98"/>
    <mergeCell ref="B100:B102"/>
    <mergeCell ref="B104:B106"/>
    <mergeCell ref="B108:B110"/>
    <mergeCell ref="B112:B114"/>
    <mergeCell ref="B116:B118"/>
    <mergeCell ref="B121:B123"/>
    <mergeCell ref="B125:B128"/>
    <mergeCell ref="B239:B242"/>
    <mergeCell ref="B179:B183"/>
    <mergeCell ref="B29:B31"/>
    <mergeCell ref="B166:B169"/>
    <mergeCell ref="B175:B177"/>
    <mergeCell ref="B171:B173"/>
    <mergeCell ref="B80:B82"/>
    <mergeCell ref="B34:B36"/>
    <mergeCell ref="B38:B40"/>
    <mergeCell ref="B42:B44"/>
    <mergeCell ref="B46:B48"/>
    <mergeCell ref="B50:B52"/>
    <mergeCell ref="B54:B56"/>
    <mergeCell ref="B58:B60"/>
    <mergeCell ref="B62:B64"/>
    <mergeCell ref="B76:B78"/>
    <mergeCell ref="B67:B69"/>
    <mergeCell ref="B2:H2"/>
    <mergeCell ref="B11:B13"/>
    <mergeCell ref="B15:B17"/>
    <mergeCell ref="B20:B22"/>
    <mergeCell ref="B24:B26"/>
  </mergeCells>
  <pageMargins left="0.7" right="0.7" top="0.75" bottom="0.75" header="0.3" footer="0.3"/>
  <pageSetup paperSize="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C251-15A4-4647-B339-A5C8627850CF}">
  <dimension ref="B2:M64"/>
  <sheetViews>
    <sheetView showGridLines="0" topLeftCell="B19" zoomScaleNormal="100" workbookViewId="0">
      <selection activeCell="B19" sqref="A1:XFD1048576"/>
    </sheetView>
  </sheetViews>
  <sheetFormatPr defaultColWidth="9.140625" defaultRowHeight="12.75" x14ac:dyDescent="0.25"/>
  <cols>
    <col min="1" max="1" width="2.5703125" style="2" customWidth="1"/>
    <col min="2" max="2" width="22.7109375" style="2" customWidth="1"/>
    <col min="3" max="3" width="49.28515625" style="121" customWidth="1"/>
    <col min="4" max="4" width="14.7109375" style="1" hidden="1" customWidth="1"/>
    <col min="5" max="7" width="14.7109375" style="122" customWidth="1"/>
    <col min="8" max="8" width="14.7109375" style="1" customWidth="1"/>
    <col min="9" max="10" width="15" style="1" hidden="1" customWidth="1"/>
    <col min="11" max="11" width="43.5703125" style="121" customWidth="1"/>
    <col min="12" max="16384" width="9.140625" style="2"/>
  </cols>
  <sheetData>
    <row r="2" spans="2:13" ht="39.6" customHeight="1" x14ac:dyDescent="0.25">
      <c r="B2" s="538" t="s">
        <v>438</v>
      </c>
      <c r="C2" s="538"/>
      <c r="D2" s="538"/>
      <c r="E2" s="538"/>
      <c r="F2" s="538"/>
      <c r="G2" s="538"/>
      <c r="H2" s="538"/>
    </row>
    <row r="3" spans="2:1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6" t="s">
        <v>8</v>
      </c>
      <c r="J3" s="6" t="s">
        <v>9</v>
      </c>
      <c r="L3" s="7"/>
      <c r="M3" s="7"/>
    </row>
    <row r="4" spans="2:13" x14ac:dyDescent="0.25">
      <c r="B4" s="9">
        <v>1</v>
      </c>
      <c r="C4" s="9">
        <v>2</v>
      </c>
      <c r="D4" s="10">
        <v>4</v>
      </c>
      <c r="E4" s="9">
        <v>5</v>
      </c>
      <c r="F4" s="9">
        <v>6</v>
      </c>
      <c r="G4" s="9">
        <v>7</v>
      </c>
      <c r="H4" s="9">
        <v>8</v>
      </c>
      <c r="I4" s="11">
        <v>9</v>
      </c>
      <c r="J4" s="11">
        <v>10</v>
      </c>
      <c r="L4" s="12"/>
      <c r="M4" s="13"/>
    </row>
    <row r="5" spans="2:13" ht="21.75" customHeight="1" x14ac:dyDescent="0.25">
      <c r="B5" s="123" t="s">
        <v>439</v>
      </c>
      <c r="C5" s="123" t="s">
        <v>440</v>
      </c>
      <c r="D5" s="138"/>
      <c r="E5" s="125"/>
      <c r="F5" s="125"/>
      <c r="G5" s="125"/>
      <c r="H5" s="126"/>
      <c r="L5" s="18"/>
      <c r="M5" s="18"/>
    </row>
    <row r="6" spans="2:13" ht="38.25" x14ac:dyDescent="0.25">
      <c r="B6" s="37" t="s">
        <v>441</v>
      </c>
      <c r="C6" s="20" t="s">
        <v>442</v>
      </c>
      <c r="D6" s="38"/>
      <c r="E6" s="21"/>
      <c r="F6" s="21"/>
      <c r="G6" s="21"/>
      <c r="H6" s="139" t="s">
        <v>443</v>
      </c>
      <c r="J6" s="407"/>
      <c r="K6" s="408"/>
      <c r="L6" s="409"/>
    </row>
    <row r="7" spans="2:13" ht="19.5" customHeight="1" x14ac:dyDescent="0.25">
      <c r="B7" s="532"/>
      <c r="C7" s="23" t="s">
        <v>14</v>
      </c>
      <c r="D7" s="25">
        <f>D9</f>
        <v>90</v>
      </c>
      <c r="E7" s="25">
        <v>135</v>
      </c>
      <c r="F7" s="25">
        <f t="shared" ref="F7" si="0">F9</f>
        <v>150</v>
      </c>
      <c r="G7" s="25">
        <v>150</v>
      </c>
      <c r="H7" s="41"/>
      <c r="J7" s="582"/>
      <c r="K7" s="584"/>
      <c r="L7" s="409"/>
    </row>
    <row r="8" spans="2:13" ht="12.75" customHeight="1" x14ac:dyDescent="0.25">
      <c r="B8" s="533"/>
      <c r="C8" s="42" t="s">
        <v>15</v>
      </c>
      <c r="D8" s="29"/>
      <c r="E8" s="43"/>
      <c r="F8" s="43"/>
      <c r="G8" s="43"/>
      <c r="H8" s="44"/>
      <c r="J8" s="559"/>
      <c r="K8" s="625"/>
      <c r="L8" s="409"/>
    </row>
    <row r="9" spans="2:13" ht="25.5" x14ac:dyDescent="0.25">
      <c r="B9" s="533"/>
      <c r="C9" s="45" t="s">
        <v>16</v>
      </c>
      <c r="D9" s="66">
        <v>90</v>
      </c>
      <c r="E9" s="66">
        <v>135</v>
      </c>
      <c r="F9" s="66">
        <v>150</v>
      </c>
      <c r="G9" s="66">
        <v>150</v>
      </c>
      <c r="H9" s="401"/>
      <c r="J9" s="559"/>
      <c r="K9" s="625"/>
      <c r="L9" s="409"/>
    </row>
    <row r="10" spans="2:13" x14ac:dyDescent="0.25">
      <c r="B10" s="37" t="s">
        <v>444</v>
      </c>
      <c r="C10" s="20" t="s">
        <v>445</v>
      </c>
      <c r="D10" s="21"/>
      <c r="E10" s="21"/>
      <c r="F10" s="21"/>
      <c r="G10" s="21"/>
      <c r="H10" s="139"/>
      <c r="J10" s="582"/>
      <c r="K10" s="584"/>
      <c r="L10" s="585"/>
    </row>
    <row r="11" spans="2:13" x14ac:dyDescent="0.25">
      <c r="B11" s="532"/>
      <c r="C11" s="23" t="s">
        <v>14</v>
      </c>
      <c r="D11" s="25">
        <f>D13</f>
        <v>0</v>
      </c>
      <c r="E11" s="25">
        <f t="shared" ref="E11:G11" si="1">E13</f>
        <v>0</v>
      </c>
      <c r="F11" s="25">
        <f t="shared" si="1"/>
        <v>0</v>
      </c>
      <c r="G11" s="25">
        <f t="shared" si="1"/>
        <v>0</v>
      </c>
      <c r="H11" s="41"/>
      <c r="J11" s="559"/>
      <c r="K11" s="625"/>
      <c r="L11" s="559"/>
    </row>
    <row r="12" spans="2:13" ht="15" x14ac:dyDescent="0.25">
      <c r="B12" s="533"/>
      <c r="C12" s="42" t="s">
        <v>15</v>
      </c>
      <c r="D12" s="29"/>
      <c r="E12" s="43"/>
      <c r="F12" s="43"/>
      <c r="G12" s="43"/>
      <c r="H12" s="44"/>
      <c r="J12" s="233"/>
      <c r="K12" s="160"/>
      <c r="L12" s="159"/>
    </row>
    <row r="13" spans="2:13" ht="25.5" x14ac:dyDescent="0.25">
      <c r="B13" s="533"/>
      <c r="C13" s="45" t="s">
        <v>16</v>
      </c>
      <c r="D13" s="32">
        <v>0</v>
      </c>
      <c r="E13" s="32">
        <v>0</v>
      </c>
      <c r="F13" s="32">
        <v>0</v>
      </c>
      <c r="G13" s="32">
        <v>0</v>
      </c>
      <c r="H13" s="44"/>
      <c r="J13" s="159"/>
      <c r="K13" s="160"/>
      <c r="L13" s="159"/>
    </row>
    <row r="14" spans="2:13" ht="25.5" x14ac:dyDescent="0.25">
      <c r="B14" s="37" t="s">
        <v>446</v>
      </c>
      <c r="C14" s="20" t="s">
        <v>447</v>
      </c>
      <c r="D14" s="21"/>
      <c r="E14" s="21"/>
      <c r="F14" s="21"/>
      <c r="G14" s="21"/>
      <c r="H14" s="139"/>
      <c r="J14" s="159"/>
      <c r="K14" s="160"/>
      <c r="L14" s="159"/>
    </row>
    <row r="15" spans="2:13" ht="12.75" customHeight="1" x14ac:dyDescent="0.25">
      <c r="B15" s="532"/>
      <c r="C15" s="23" t="s">
        <v>14</v>
      </c>
      <c r="D15" s="25">
        <f>D17</f>
        <v>104.1</v>
      </c>
      <c r="E15" s="25">
        <f t="shared" ref="E15:G15" si="2">E17</f>
        <v>84</v>
      </c>
      <c r="F15" s="25">
        <f t="shared" si="2"/>
        <v>92.8</v>
      </c>
      <c r="G15" s="25">
        <f t="shared" si="2"/>
        <v>0</v>
      </c>
      <c r="H15" s="41"/>
      <c r="J15" s="159"/>
      <c r="K15" s="160"/>
      <c r="L15" s="159"/>
    </row>
    <row r="16" spans="2:13" ht="12.75" customHeight="1" x14ac:dyDescent="0.25">
      <c r="B16" s="533"/>
      <c r="C16" s="42" t="s">
        <v>15</v>
      </c>
      <c r="D16" s="29"/>
      <c r="E16" s="43"/>
      <c r="F16" s="43"/>
      <c r="G16" s="43"/>
      <c r="H16" s="44"/>
      <c r="J16" s="159"/>
      <c r="K16" s="160"/>
      <c r="L16" s="159"/>
    </row>
    <row r="17" spans="2:12" ht="15" x14ac:dyDescent="0.25">
      <c r="B17" s="533"/>
      <c r="C17" s="185" t="s">
        <v>71</v>
      </c>
      <c r="D17" s="186">
        <v>104.1</v>
      </c>
      <c r="E17" s="186">
        <v>84</v>
      </c>
      <c r="F17" s="186">
        <v>92.8</v>
      </c>
      <c r="G17" s="186">
        <v>0</v>
      </c>
      <c r="H17" s="15"/>
      <c r="J17" s="159"/>
      <c r="K17" s="160"/>
      <c r="L17" s="159"/>
    </row>
    <row r="18" spans="2:12" ht="25.5" x14ac:dyDescent="0.25">
      <c r="B18" s="37" t="s">
        <v>448</v>
      </c>
      <c r="C18" s="20" t="s">
        <v>449</v>
      </c>
      <c r="D18" s="21"/>
      <c r="E18" s="21"/>
      <c r="F18" s="21"/>
      <c r="G18" s="21"/>
      <c r="H18" s="139" t="s">
        <v>450</v>
      </c>
      <c r="J18" s="159"/>
      <c r="K18" s="160"/>
      <c r="L18" s="159"/>
    </row>
    <row r="19" spans="2:12" ht="27.75" customHeight="1" x14ac:dyDescent="0.25">
      <c r="B19" s="548"/>
      <c r="C19" s="23" t="s">
        <v>14</v>
      </c>
      <c r="D19" s="25">
        <f>D21</f>
        <v>7</v>
      </c>
      <c r="E19" s="25">
        <f t="shared" ref="E19:F19" si="3">E21</f>
        <v>10</v>
      </c>
      <c r="F19" s="25">
        <f t="shared" si="3"/>
        <v>10</v>
      </c>
      <c r="G19" s="25">
        <v>20</v>
      </c>
      <c r="H19" s="41"/>
      <c r="J19" s="159"/>
      <c r="K19" s="160"/>
      <c r="L19" s="159"/>
    </row>
    <row r="20" spans="2:12" ht="12.75" customHeight="1" x14ac:dyDescent="0.25">
      <c r="B20" s="548"/>
      <c r="C20" s="42" t="s">
        <v>15</v>
      </c>
      <c r="D20" s="29"/>
      <c r="E20" s="43"/>
      <c r="F20" s="43"/>
      <c r="G20" s="43"/>
      <c r="H20" s="44"/>
      <c r="J20" s="159"/>
      <c r="K20" s="160"/>
      <c r="L20" s="159"/>
    </row>
    <row r="21" spans="2:12" ht="15.75" x14ac:dyDescent="0.25">
      <c r="B21" s="548"/>
      <c r="C21" s="185" t="s">
        <v>71</v>
      </c>
      <c r="D21" s="186">
        <v>7</v>
      </c>
      <c r="E21" s="186">
        <v>10</v>
      </c>
      <c r="F21" s="186">
        <v>10</v>
      </c>
      <c r="G21" s="186">
        <v>20</v>
      </c>
      <c r="H21" s="15"/>
      <c r="J21" s="583"/>
      <c r="K21" s="592"/>
      <c r="L21" s="150"/>
    </row>
    <row r="22" spans="2:12" ht="38.25" x14ac:dyDescent="0.25">
      <c r="B22" s="37" t="s">
        <v>451</v>
      </c>
      <c r="C22" s="20" t="s">
        <v>452</v>
      </c>
      <c r="D22" s="21"/>
      <c r="E22" s="38"/>
      <c r="F22" s="38"/>
      <c r="G22" s="38"/>
      <c r="H22" s="63" t="s">
        <v>450</v>
      </c>
      <c r="J22" s="583"/>
      <c r="K22" s="592"/>
      <c r="L22" s="409"/>
    </row>
    <row r="23" spans="2:12" ht="21.75" customHeight="1" x14ac:dyDescent="0.25">
      <c r="B23" s="532"/>
      <c r="C23" s="23" t="s">
        <v>14</v>
      </c>
      <c r="D23" s="25">
        <f>D25</f>
        <v>20</v>
      </c>
      <c r="E23" s="25">
        <v>60</v>
      </c>
      <c r="F23" s="25">
        <f t="shared" ref="F23:G23" si="4">F25</f>
        <v>50</v>
      </c>
      <c r="G23" s="25">
        <f t="shared" si="4"/>
        <v>50</v>
      </c>
      <c r="H23" s="11"/>
      <c r="J23" s="407"/>
      <c r="K23" s="408"/>
      <c r="L23" s="409"/>
    </row>
    <row r="24" spans="2:12" ht="12.75" customHeight="1" x14ac:dyDescent="0.25">
      <c r="B24" s="533"/>
      <c r="C24" s="42" t="s">
        <v>15</v>
      </c>
      <c r="D24" s="66"/>
      <c r="E24" s="28"/>
      <c r="F24" s="28"/>
      <c r="G24" s="28"/>
      <c r="H24" s="61"/>
      <c r="J24" s="582"/>
      <c r="K24" s="584"/>
      <c r="L24" s="409"/>
    </row>
    <row r="25" spans="2:12" ht="25.5" x14ac:dyDescent="0.25">
      <c r="B25" s="533"/>
      <c r="C25" s="45" t="s">
        <v>16</v>
      </c>
      <c r="D25" s="66">
        <v>20</v>
      </c>
      <c r="E25" s="66">
        <v>60</v>
      </c>
      <c r="F25" s="66">
        <v>50</v>
      </c>
      <c r="G25" s="66">
        <v>50</v>
      </c>
      <c r="H25" s="61"/>
      <c r="J25" s="559"/>
      <c r="K25" s="625"/>
      <c r="L25" s="409"/>
    </row>
    <row r="26" spans="2:12" ht="33" customHeight="1" x14ac:dyDescent="0.25">
      <c r="B26" s="37" t="s">
        <v>453</v>
      </c>
      <c r="C26" s="20" t="s">
        <v>454</v>
      </c>
      <c r="D26" s="21"/>
      <c r="E26" s="38"/>
      <c r="F26" s="38"/>
      <c r="G26" s="38"/>
      <c r="H26" s="63" t="s">
        <v>450</v>
      </c>
      <c r="J26" s="559"/>
      <c r="K26" s="625"/>
      <c r="L26" s="396"/>
    </row>
    <row r="27" spans="2:12" ht="19.5" customHeight="1" x14ac:dyDescent="0.25">
      <c r="B27" s="532"/>
      <c r="C27" s="23" t="s">
        <v>14</v>
      </c>
      <c r="D27" s="25">
        <f>D29</f>
        <v>40</v>
      </c>
      <c r="E27" s="25">
        <f t="shared" ref="E27:F27" si="5">E29</f>
        <v>50</v>
      </c>
      <c r="F27" s="25">
        <f t="shared" si="5"/>
        <v>70</v>
      </c>
      <c r="G27" s="25">
        <v>80</v>
      </c>
      <c r="H27" s="11"/>
      <c r="J27" s="559"/>
      <c r="K27" s="625"/>
      <c r="L27" s="409"/>
    </row>
    <row r="28" spans="2:12" ht="15.75" x14ac:dyDescent="0.25">
      <c r="B28" s="533"/>
      <c r="C28" s="42" t="s">
        <v>15</v>
      </c>
      <c r="D28" s="66"/>
      <c r="E28" s="28"/>
      <c r="F28" s="28"/>
      <c r="G28" s="28"/>
      <c r="H28" s="61"/>
      <c r="J28" s="582"/>
      <c r="K28" s="584"/>
      <c r="L28" s="154"/>
    </row>
    <row r="29" spans="2:12" ht="15.75" x14ac:dyDescent="0.25">
      <c r="B29" s="533"/>
      <c r="C29" s="185" t="s">
        <v>71</v>
      </c>
      <c r="D29" s="186">
        <v>40</v>
      </c>
      <c r="E29" s="186">
        <v>50</v>
      </c>
      <c r="F29" s="186">
        <v>70</v>
      </c>
      <c r="G29" s="186">
        <v>80</v>
      </c>
      <c r="H29" s="77"/>
      <c r="J29" s="559"/>
      <c r="K29" s="625"/>
      <c r="L29" s="154"/>
    </row>
    <row r="30" spans="2:12" ht="33.75" customHeight="1" x14ac:dyDescent="0.25">
      <c r="B30" s="37" t="s">
        <v>455</v>
      </c>
      <c r="C30" s="97" t="s">
        <v>671</v>
      </c>
      <c r="D30" s="21"/>
      <c r="E30" s="38"/>
      <c r="F30" s="38"/>
      <c r="G30" s="38"/>
      <c r="H30" s="63"/>
      <c r="J30" s="626"/>
      <c r="K30" s="627"/>
      <c r="L30" s="187"/>
    </row>
    <row r="31" spans="2:12" ht="15.75" x14ac:dyDescent="0.25">
      <c r="B31" s="532"/>
      <c r="C31" s="23" t="s">
        <v>14</v>
      </c>
      <c r="D31" s="25">
        <f>D33+D34+D35</f>
        <v>20</v>
      </c>
      <c r="E31" s="25">
        <f>E33</f>
        <v>100</v>
      </c>
      <c r="F31" s="25">
        <f t="shared" ref="F31:G31" si="6">F33</f>
        <v>0</v>
      </c>
      <c r="G31" s="25">
        <f t="shared" si="6"/>
        <v>0</v>
      </c>
      <c r="H31" s="11"/>
      <c r="J31" s="626"/>
      <c r="K31" s="627"/>
      <c r="L31" s="188"/>
    </row>
    <row r="32" spans="2:12" x14ac:dyDescent="0.25">
      <c r="B32" s="533"/>
      <c r="C32" s="42" t="s">
        <v>15</v>
      </c>
      <c r="D32" s="66"/>
      <c r="E32" s="28"/>
      <c r="F32" s="28"/>
      <c r="G32" s="28"/>
      <c r="H32" s="61"/>
      <c r="J32" s="68"/>
      <c r="K32" s="83"/>
      <c r="L32" s="83"/>
    </row>
    <row r="33" spans="2:8" ht="25.5" x14ac:dyDescent="0.25">
      <c r="B33" s="533"/>
      <c r="C33" s="45" t="s">
        <v>16</v>
      </c>
      <c r="D33" s="66">
        <v>0</v>
      </c>
      <c r="E33" s="86">
        <v>100</v>
      </c>
      <c r="F33" s="86">
        <v>0</v>
      </c>
      <c r="G33" s="86">
        <v>0</v>
      </c>
      <c r="H33" s="61"/>
    </row>
    <row r="34" spans="2:8" ht="25.5" x14ac:dyDescent="0.25">
      <c r="B34" s="393"/>
      <c r="C34" s="46" t="s">
        <v>24</v>
      </c>
      <c r="D34" s="49">
        <v>0</v>
      </c>
      <c r="E34" s="47">
        <v>0</v>
      </c>
      <c r="F34" s="47">
        <v>0</v>
      </c>
      <c r="G34" s="47">
        <v>0</v>
      </c>
      <c r="H34" s="156"/>
    </row>
    <row r="35" spans="2:8" x14ac:dyDescent="0.25">
      <c r="B35" s="393"/>
      <c r="C35" s="185" t="s">
        <v>71</v>
      </c>
      <c r="D35" s="186">
        <v>20</v>
      </c>
      <c r="E35" s="57">
        <v>0</v>
      </c>
      <c r="F35" s="57">
        <v>45</v>
      </c>
      <c r="G35" s="57">
        <v>60</v>
      </c>
      <c r="H35" s="77"/>
    </row>
    <row r="36" spans="2:8" ht="15" customHeight="1" x14ac:dyDescent="0.25">
      <c r="B36" s="37" t="s">
        <v>456</v>
      </c>
      <c r="C36" s="20" t="s">
        <v>457</v>
      </c>
      <c r="D36" s="21"/>
      <c r="E36" s="38"/>
      <c r="F36" s="38"/>
      <c r="G36" s="38"/>
      <c r="H36" s="63" t="s">
        <v>450</v>
      </c>
    </row>
    <row r="37" spans="2:8" ht="20.25" customHeight="1" x14ac:dyDescent="0.25">
      <c r="B37" s="532"/>
      <c r="C37" s="23" t="s">
        <v>14</v>
      </c>
      <c r="D37" s="25">
        <f>D39+D40</f>
        <v>54.2</v>
      </c>
      <c r="E37" s="25">
        <v>85</v>
      </c>
      <c r="F37" s="25">
        <f t="shared" ref="F37:G37" si="7">F39+F40</f>
        <v>75</v>
      </c>
      <c r="G37" s="25">
        <f t="shared" si="7"/>
        <v>75</v>
      </c>
      <c r="H37" s="11"/>
    </row>
    <row r="38" spans="2:8" x14ac:dyDescent="0.25">
      <c r="B38" s="533"/>
      <c r="C38" s="42" t="s">
        <v>15</v>
      </c>
      <c r="D38" s="66"/>
      <c r="E38" s="28"/>
      <c r="F38" s="28"/>
      <c r="G38" s="28"/>
      <c r="H38" s="61"/>
    </row>
    <row r="39" spans="2:8" x14ac:dyDescent="0.25">
      <c r="B39" s="533"/>
      <c r="C39" s="185" t="s">
        <v>71</v>
      </c>
      <c r="D39" s="186">
        <v>54.2</v>
      </c>
      <c r="E39" s="186">
        <v>85</v>
      </c>
      <c r="F39" s="186">
        <v>75</v>
      </c>
      <c r="G39" s="186">
        <v>75</v>
      </c>
      <c r="H39" s="77"/>
    </row>
    <row r="40" spans="2:8" ht="25.5" x14ac:dyDescent="0.25">
      <c r="B40" s="393"/>
      <c r="C40" s="45" t="s">
        <v>16</v>
      </c>
      <c r="D40" s="66">
        <v>0</v>
      </c>
      <c r="E40" s="66">
        <v>0</v>
      </c>
      <c r="F40" s="66">
        <v>0</v>
      </c>
      <c r="G40" s="66">
        <v>0</v>
      </c>
      <c r="H40" s="67"/>
    </row>
    <row r="41" spans="2:8" ht="15" customHeight="1" x14ac:dyDescent="0.25">
      <c r="B41" s="37" t="s">
        <v>458</v>
      </c>
      <c r="C41" s="20" t="s">
        <v>459</v>
      </c>
      <c r="D41" s="21"/>
      <c r="E41" s="38"/>
      <c r="F41" s="38"/>
      <c r="G41" s="38"/>
      <c r="H41" s="63" t="s">
        <v>450</v>
      </c>
    </row>
    <row r="42" spans="2:8" ht="19.5" customHeight="1" x14ac:dyDescent="0.25">
      <c r="B42" s="532"/>
      <c r="C42" s="23" t="s">
        <v>14</v>
      </c>
      <c r="D42" s="25">
        <f>D44</f>
        <v>37.5</v>
      </c>
      <c r="E42" s="25">
        <v>37.5</v>
      </c>
      <c r="F42" s="25">
        <v>70</v>
      </c>
      <c r="G42" s="25">
        <v>70</v>
      </c>
      <c r="H42" s="11"/>
    </row>
    <row r="43" spans="2:8" x14ac:dyDescent="0.25">
      <c r="B43" s="533"/>
      <c r="C43" s="42" t="s">
        <v>15</v>
      </c>
      <c r="D43" s="66"/>
      <c r="E43" s="28"/>
      <c r="F43" s="28"/>
      <c r="G43" s="28"/>
      <c r="H43" s="61"/>
    </row>
    <row r="44" spans="2:8" ht="25.5" x14ac:dyDescent="0.25">
      <c r="B44" s="533"/>
      <c r="C44" s="45" t="s">
        <v>16</v>
      </c>
      <c r="D44" s="32">
        <v>37.5</v>
      </c>
      <c r="E44" s="28">
        <v>37.5</v>
      </c>
      <c r="F44" s="28">
        <v>70</v>
      </c>
      <c r="G44" s="28">
        <v>70</v>
      </c>
      <c r="H44" s="61"/>
    </row>
    <row r="45" spans="2:8" ht="25.5" x14ac:dyDescent="0.25">
      <c r="B45" s="37" t="s">
        <v>460</v>
      </c>
      <c r="C45" s="20" t="s">
        <v>461</v>
      </c>
      <c r="D45" s="21"/>
      <c r="E45" s="38"/>
      <c r="F45" s="38"/>
      <c r="G45" s="38"/>
      <c r="H45" s="63" t="s">
        <v>450</v>
      </c>
    </row>
    <row r="46" spans="2:8" x14ac:dyDescent="0.25">
      <c r="B46" s="392"/>
      <c r="C46" s="23" t="s">
        <v>14</v>
      </c>
      <c r="D46" s="25">
        <f>D48</f>
        <v>0</v>
      </c>
      <c r="E46" s="25">
        <v>0</v>
      </c>
      <c r="F46" s="25">
        <f t="shared" ref="F46" si="8">F48</f>
        <v>50</v>
      </c>
      <c r="G46" s="25">
        <v>50</v>
      </c>
      <c r="H46" s="11"/>
    </row>
    <row r="47" spans="2:8" x14ac:dyDescent="0.25">
      <c r="B47" s="26"/>
      <c r="C47" s="27" t="s">
        <v>15</v>
      </c>
      <c r="D47" s="29"/>
      <c r="E47" s="29"/>
      <c r="F47" s="29"/>
      <c r="G47" s="29"/>
      <c r="H47" s="140"/>
    </row>
    <row r="48" spans="2:8" ht="25.5" x14ac:dyDescent="0.25">
      <c r="B48" s="388"/>
      <c r="C48" s="31" t="s">
        <v>16</v>
      </c>
      <c r="D48" s="32">
        <v>0</v>
      </c>
      <c r="E48" s="32">
        <v>0</v>
      </c>
      <c r="F48" s="32">
        <v>50</v>
      </c>
      <c r="G48" s="32">
        <v>50</v>
      </c>
      <c r="H48" s="146"/>
    </row>
    <row r="49" spans="2:11" ht="21" customHeight="1" x14ac:dyDescent="0.25">
      <c r="B49" s="37" t="s">
        <v>462</v>
      </c>
      <c r="C49" s="20" t="s">
        <v>463</v>
      </c>
      <c r="D49" s="21"/>
      <c r="E49" s="38"/>
      <c r="F49" s="38"/>
      <c r="G49" s="38"/>
      <c r="H49" s="63" t="s">
        <v>464</v>
      </c>
    </row>
    <row r="50" spans="2:11" x14ac:dyDescent="0.25">
      <c r="B50" s="552"/>
      <c r="C50" s="23" t="s">
        <v>14</v>
      </c>
      <c r="D50" s="25">
        <f>D52</f>
        <v>20</v>
      </c>
      <c r="E50" s="25">
        <f t="shared" ref="E50:G50" si="9">E52</f>
        <v>20</v>
      </c>
      <c r="F50" s="25">
        <f t="shared" si="9"/>
        <v>20</v>
      </c>
      <c r="G50" s="25">
        <f t="shared" si="9"/>
        <v>20</v>
      </c>
      <c r="H50" s="11"/>
    </row>
    <row r="51" spans="2:11" x14ac:dyDescent="0.25">
      <c r="B51" s="552"/>
      <c r="C51" s="42" t="s">
        <v>15</v>
      </c>
      <c r="D51" s="66"/>
      <c r="E51" s="28"/>
      <c r="F51" s="28"/>
      <c r="G51" s="28"/>
      <c r="H51" s="61"/>
    </row>
    <row r="52" spans="2:11" ht="18.75" customHeight="1" x14ac:dyDescent="0.25">
      <c r="B52" s="552"/>
      <c r="C52" s="185" t="s">
        <v>71</v>
      </c>
      <c r="D52" s="58">
        <v>20</v>
      </c>
      <c r="E52" s="57">
        <v>20</v>
      </c>
      <c r="F52" s="57">
        <v>20</v>
      </c>
      <c r="G52" s="57">
        <v>20</v>
      </c>
      <c r="H52" s="77"/>
    </row>
    <row r="53" spans="2:11" x14ac:dyDescent="0.25">
      <c r="B53" s="107"/>
      <c r="C53" s="108" t="s">
        <v>15</v>
      </c>
      <c r="D53" s="109"/>
      <c r="E53" s="109"/>
      <c r="F53" s="109"/>
      <c r="G53" s="109"/>
      <c r="H53" s="110"/>
    </row>
    <row r="54" spans="2:11" ht="25.5" x14ac:dyDescent="0.25">
      <c r="B54" s="107"/>
      <c r="C54" s="108" t="s">
        <v>16</v>
      </c>
      <c r="D54" s="157"/>
      <c r="E54" s="157"/>
      <c r="F54" s="157"/>
      <c r="G54" s="157"/>
      <c r="H54" s="110"/>
    </row>
    <row r="55" spans="2:11" ht="25.5" x14ac:dyDescent="0.25">
      <c r="B55" s="133"/>
      <c r="C55" s="113" t="s">
        <v>115</v>
      </c>
      <c r="D55" s="114">
        <f>D50+D46+D42+D37+D31+D27+D23+D19+D15+D11+D7</f>
        <v>392.79999999999995</v>
      </c>
      <c r="E55" s="114">
        <f t="shared" ref="E55:G55" si="10">E50+E46+E42+E37+E31+E27+E23+E19+E15+E11+E7</f>
        <v>581.5</v>
      </c>
      <c r="F55" s="114">
        <f t="shared" si="10"/>
        <v>587.79999999999995</v>
      </c>
      <c r="G55" s="114">
        <f t="shared" si="10"/>
        <v>515</v>
      </c>
      <c r="H55" s="389"/>
    </row>
    <row r="56" spans="2:11" x14ac:dyDescent="0.25">
      <c r="B56" s="135"/>
      <c r="C56" s="116" t="s">
        <v>116</v>
      </c>
      <c r="D56" s="109">
        <f>D31</f>
        <v>20</v>
      </c>
      <c r="E56" s="109">
        <f t="shared" ref="E56:G56" si="11">E31</f>
        <v>100</v>
      </c>
      <c r="F56" s="109">
        <f t="shared" si="11"/>
        <v>0</v>
      </c>
      <c r="G56" s="109">
        <f t="shared" si="11"/>
        <v>0</v>
      </c>
      <c r="H56" s="110"/>
    </row>
    <row r="57" spans="2:11" ht="25.5" x14ac:dyDescent="0.25">
      <c r="B57" s="135"/>
      <c r="C57" s="116" t="s">
        <v>117</v>
      </c>
      <c r="D57" s="158" t="s">
        <v>465</v>
      </c>
      <c r="E57" s="118"/>
      <c r="F57" s="158"/>
      <c r="G57" s="158"/>
      <c r="H57" s="110"/>
    </row>
    <row r="58" spans="2:11" x14ac:dyDescent="0.25">
      <c r="K58" s="242"/>
    </row>
    <row r="60" spans="2:11" ht="25.5" hidden="1" x14ac:dyDescent="0.25">
      <c r="C60" s="31" t="s">
        <v>16</v>
      </c>
      <c r="D60" s="28">
        <f>D48+D44+D33+D25+D13+D9+D40</f>
        <v>147.5</v>
      </c>
      <c r="E60" s="28">
        <f t="shared" ref="E60:G60" si="12">E48+E44+E33+E25+E13+E9+E40</f>
        <v>332.5</v>
      </c>
      <c r="F60" s="28">
        <f t="shared" si="12"/>
        <v>320</v>
      </c>
      <c r="G60" s="28">
        <f t="shared" si="12"/>
        <v>320</v>
      </c>
    </row>
    <row r="61" spans="2:11" ht="25.5" hidden="1" x14ac:dyDescent="0.25">
      <c r="C61" s="46" t="s">
        <v>24</v>
      </c>
      <c r="D61" s="28">
        <f>D34</f>
        <v>0</v>
      </c>
      <c r="E61" s="28">
        <f t="shared" ref="E61:G61" si="13">E34</f>
        <v>0</v>
      </c>
      <c r="F61" s="28">
        <f t="shared" si="13"/>
        <v>0</v>
      </c>
      <c r="G61" s="28">
        <f t="shared" si="13"/>
        <v>0</v>
      </c>
    </row>
    <row r="62" spans="2:11" hidden="1" x14ac:dyDescent="0.25">
      <c r="C62" s="80" t="s">
        <v>36</v>
      </c>
      <c r="D62" s="28">
        <v>0</v>
      </c>
      <c r="E62" s="28">
        <v>0</v>
      </c>
      <c r="F62" s="28">
        <v>0</v>
      </c>
      <c r="G62" s="28">
        <v>0</v>
      </c>
    </row>
    <row r="63" spans="2:11" hidden="1" x14ac:dyDescent="0.25">
      <c r="C63" s="92" t="s">
        <v>71</v>
      </c>
      <c r="D63" s="28">
        <f>D52+D39+D35+D29+D21+D17</f>
        <v>245.29999999999998</v>
      </c>
      <c r="E63" s="28">
        <f t="shared" ref="E63:G63" si="14">E52+E39+E35+E29+E21+E17</f>
        <v>249</v>
      </c>
      <c r="F63" s="28">
        <f t="shared" si="14"/>
        <v>312.8</v>
      </c>
      <c r="G63" s="28">
        <f t="shared" si="14"/>
        <v>255</v>
      </c>
    </row>
    <row r="64" spans="2:11" hidden="1" x14ac:dyDescent="0.25">
      <c r="C64" s="120" t="s">
        <v>119</v>
      </c>
      <c r="D64" s="28">
        <v>0</v>
      </c>
      <c r="E64" s="28">
        <v>0</v>
      </c>
      <c r="F64" s="28">
        <v>0</v>
      </c>
      <c r="G64" s="28">
        <v>0</v>
      </c>
    </row>
  </sheetData>
  <sheetProtection algorithmName="SHA-512" hashValue="p3ANAo/UfBklfSU2IO6NB9JlNDK57X2wZzt+OT4UDKL2s6znM2Bi7sVvRO2YqVlALlY46G4iolDxVXFtuz8/pQ==" saltValue="cx35qoBtgmYN93b5yTJEXg==" spinCount="100000" sheet="1" objects="1" scenarios="1"/>
  <mergeCells count="26">
    <mergeCell ref="K30:K31"/>
    <mergeCell ref="B31:B33"/>
    <mergeCell ref="B37:B39"/>
    <mergeCell ref="B42:B44"/>
    <mergeCell ref="L10:L11"/>
    <mergeCell ref="B11:B13"/>
    <mergeCell ref="B15:B17"/>
    <mergeCell ref="B19:B21"/>
    <mergeCell ref="J21:J22"/>
    <mergeCell ref="K21:K22"/>
    <mergeCell ref="B2:H2"/>
    <mergeCell ref="B7:B9"/>
    <mergeCell ref="B50:B52"/>
    <mergeCell ref="J7:J9"/>
    <mergeCell ref="K7:K9"/>
    <mergeCell ref="J10:J11"/>
    <mergeCell ref="K10:K11"/>
    <mergeCell ref="B23:B25"/>
    <mergeCell ref="J24:J25"/>
    <mergeCell ref="K24:K25"/>
    <mergeCell ref="J26:J27"/>
    <mergeCell ref="K26:K27"/>
    <mergeCell ref="B27:B29"/>
    <mergeCell ref="J28:J29"/>
    <mergeCell ref="K28:K29"/>
    <mergeCell ref="J30:J3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E869-3EBB-4AFC-A67A-A51D84501BE2}">
  <dimension ref="A2:W192"/>
  <sheetViews>
    <sheetView showGridLines="0" topLeftCell="A170" workbookViewId="0">
      <selection activeCell="A170" sqref="A1:XFD1048576"/>
    </sheetView>
  </sheetViews>
  <sheetFormatPr defaultColWidth="9.140625" defaultRowHeight="12.75" x14ac:dyDescent="0.25"/>
  <cols>
    <col min="1" max="1" width="2.5703125" style="2" customWidth="1"/>
    <col min="2" max="2" width="20.42578125" style="119" customWidth="1"/>
    <col min="3" max="3" width="49.28515625" style="121" customWidth="1"/>
    <col min="4" max="4" width="14.7109375" style="1" hidden="1" customWidth="1"/>
    <col min="5" max="8" width="14.7109375" style="1" customWidth="1"/>
    <col min="9" max="9" width="15" style="1" hidden="1" customWidth="1"/>
    <col min="10" max="10" width="27.42578125" style="1" hidden="1" customWidth="1"/>
    <col min="11" max="11" width="9.5703125" style="2" customWidth="1"/>
    <col min="12" max="16384" width="9.140625" style="2"/>
  </cols>
  <sheetData>
    <row r="2" spans="2:23" ht="39.6" customHeight="1" x14ac:dyDescent="0.25">
      <c r="B2" s="600" t="s">
        <v>466</v>
      </c>
      <c r="C2" s="600"/>
      <c r="D2" s="600"/>
      <c r="E2" s="600"/>
      <c r="F2" s="600"/>
      <c r="G2" s="600"/>
      <c r="H2" s="600"/>
    </row>
    <row r="3" spans="2:2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12" t="s">
        <v>6</v>
      </c>
      <c r="H3" s="4" t="s">
        <v>7</v>
      </c>
      <c r="I3" s="504" t="s">
        <v>8</v>
      </c>
      <c r="J3" s="207" t="s">
        <v>9</v>
      </c>
      <c r="L3" s="208"/>
      <c r="M3" s="208"/>
    </row>
    <row r="4" spans="2:23" ht="17.25" customHeight="1" x14ac:dyDescent="0.25">
      <c r="B4" s="209">
        <v>1</v>
      </c>
      <c r="C4" s="210">
        <v>2</v>
      </c>
      <c r="D4" s="211">
        <v>4</v>
      </c>
      <c r="E4" s="210">
        <v>5</v>
      </c>
      <c r="F4" s="210">
        <v>6</v>
      </c>
      <c r="G4" s="478">
        <v>7</v>
      </c>
      <c r="H4" s="506">
        <v>8</v>
      </c>
      <c r="I4" s="505">
        <v>9</v>
      </c>
      <c r="J4" s="11">
        <v>10</v>
      </c>
      <c r="L4" s="212"/>
      <c r="M4" s="213"/>
    </row>
    <row r="5" spans="2:23" ht="31.15" customHeight="1" x14ac:dyDescent="0.25">
      <c r="B5" s="14" t="s">
        <v>467</v>
      </c>
      <c r="C5" s="14" t="s">
        <v>468</v>
      </c>
      <c r="D5" s="259"/>
      <c r="E5" s="186"/>
      <c r="F5" s="186"/>
      <c r="G5" s="484"/>
      <c r="H5" s="17"/>
      <c r="L5" s="208"/>
      <c r="M5" s="208"/>
    </row>
    <row r="6" spans="2:23" ht="33.75" customHeight="1" x14ac:dyDescent="0.2">
      <c r="B6" s="19" t="s">
        <v>469</v>
      </c>
      <c r="C6" s="20" t="s">
        <v>470</v>
      </c>
      <c r="D6" s="260"/>
      <c r="E6" s="21"/>
      <c r="F6" s="21"/>
      <c r="G6" s="428"/>
      <c r="H6" s="463" t="s">
        <v>471</v>
      </c>
      <c r="K6" s="634"/>
      <c r="L6" s="634"/>
      <c r="M6" s="634"/>
      <c r="N6" s="634"/>
      <c r="O6" s="634"/>
      <c r="P6" s="634"/>
      <c r="Q6" s="634"/>
      <c r="R6" s="634"/>
      <c r="S6" s="634"/>
      <c r="T6" s="634"/>
      <c r="U6" s="634"/>
      <c r="V6" s="634"/>
      <c r="W6" s="634"/>
    </row>
    <row r="7" spans="2:23" ht="17.25" customHeight="1" x14ac:dyDescent="0.2">
      <c r="B7" s="23"/>
      <c r="C7" s="23" t="s">
        <v>14</v>
      </c>
      <c r="D7" s="25">
        <f>D9</f>
        <v>70</v>
      </c>
      <c r="E7" s="25">
        <f t="shared" ref="E7:G7" si="0">E9</f>
        <v>37</v>
      </c>
      <c r="F7" s="25">
        <f t="shared" si="0"/>
        <v>40</v>
      </c>
      <c r="G7" s="338">
        <f t="shared" si="0"/>
        <v>40</v>
      </c>
      <c r="H7" s="3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</row>
    <row r="8" spans="2:23" ht="17.25" customHeight="1" x14ac:dyDescent="0.2">
      <c r="B8" s="26"/>
      <c r="C8" s="27" t="s">
        <v>15</v>
      </c>
      <c r="D8" s="29"/>
      <c r="E8" s="29"/>
      <c r="F8" s="29"/>
      <c r="G8" s="479"/>
      <c r="H8" s="464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</row>
    <row r="9" spans="2:23" ht="32.25" customHeight="1" x14ac:dyDescent="0.2">
      <c r="B9" s="26"/>
      <c r="C9" s="31" t="s">
        <v>16</v>
      </c>
      <c r="D9" s="32">
        <v>70</v>
      </c>
      <c r="E9" s="32">
        <v>37</v>
      </c>
      <c r="F9" s="32">
        <v>40</v>
      </c>
      <c r="G9" s="436">
        <v>40</v>
      </c>
      <c r="H9" s="33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</row>
    <row r="10" spans="2:23" ht="29.25" customHeight="1" x14ac:dyDescent="0.2">
      <c r="B10" s="37" t="s">
        <v>472</v>
      </c>
      <c r="C10" s="20" t="s">
        <v>473</v>
      </c>
      <c r="D10" s="21"/>
      <c r="E10" s="21"/>
      <c r="F10" s="21"/>
      <c r="G10" s="428"/>
      <c r="H10" s="39" t="s">
        <v>471</v>
      </c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</row>
    <row r="11" spans="2:23" ht="21" customHeight="1" x14ac:dyDescent="0.2">
      <c r="B11" s="532"/>
      <c r="C11" s="23" t="s">
        <v>14</v>
      </c>
      <c r="D11" s="25">
        <f>D13</f>
        <v>21</v>
      </c>
      <c r="E11" s="165">
        <v>60</v>
      </c>
      <c r="F11" s="25">
        <f t="shared" ref="F11:G11" si="1">F13</f>
        <v>50</v>
      </c>
      <c r="G11" s="338">
        <f t="shared" si="1"/>
        <v>50</v>
      </c>
      <c r="H11" s="41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</row>
    <row r="12" spans="2:23" ht="15.75" customHeight="1" x14ac:dyDescent="0.2">
      <c r="B12" s="533"/>
      <c r="C12" s="42" t="s">
        <v>15</v>
      </c>
      <c r="D12" s="29"/>
      <c r="E12" s="71"/>
      <c r="F12" s="43"/>
      <c r="G12" s="431"/>
      <c r="H12" s="4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</row>
    <row r="13" spans="2:23" ht="43.5" customHeight="1" x14ac:dyDescent="0.25">
      <c r="B13" s="533"/>
      <c r="C13" s="45" t="s">
        <v>16</v>
      </c>
      <c r="D13" s="66">
        <v>21</v>
      </c>
      <c r="E13" s="32">
        <v>60</v>
      </c>
      <c r="F13" s="66">
        <v>50</v>
      </c>
      <c r="G13" s="483">
        <v>50</v>
      </c>
      <c r="H13" s="44"/>
    </row>
    <row r="14" spans="2:23" ht="28.5" customHeight="1" x14ac:dyDescent="0.25">
      <c r="B14" s="37" t="s">
        <v>474</v>
      </c>
      <c r="C14" s="20" t="s">
        <v>475</v>
      </c>
      <c r="D14" s="21"/>
      <c r="E14" s="179"/>
      <c r="F14" s="21"/>
      <c r="G14" s="428"/>
      <c r="H14" s="39" t="s">
        <v>471</v>
      </c>
    </row>
    <row r="15" spans="2:23" x14ac:dyDescent="0.25">
      <c r="B15" s="601"/>
      <c r="C15" s="23" t="s">
        <v>14</v>
      </c>
      <c r="D15" s="25">
        <f>D17</f>
        <v>90</v>
      </c>
      <c r="E15" s="165">
        <v>110</v>
      </c>
      <c r="F15" s="25">
        <f t="shared" ref="F15:G15" si="2">F17</f>
        <v>150</v>
      </c>
      <c r="G15" s="338">
        <f t="shared" si="2"/>
        <v>150</v>
      </c>
      <c r="H15" s="41"/>
    </row>
    <row r="16" spans="2:23" x14ac:dyDescent="0.25">
      <c r="B16" s="602"/>
      <c r="C16" s="42" t="s">
        <v>15</v>
      </c>
      <c r="D16" s="29"/>
      <c r="E16" s="71"/>
      <c r="F16" s="43"/>
      <c r="G16" s="431"/>
      <c r="H16" s="44"/>
    </row>
    <row r="17" spans="2:8" ht="25.5" x14ac:dyDescent="0.25">
      <c r="B17" s="602"/>
      <c r="C17" s="45" t="s">
        <v>16</v>
      </c>
      <c r="D17" s="66">
        <v>90</v>
      </c>
      <c r="E17" s="32">
        <v>110</v>
      </c>
      <c r="F17" s="66">
        <v>150</v>
      </c>
      <c r="G17" s="483">
        <v>150</v>
      </c>
      <c r="H17" s="44"/>
    </row>
    <row r="18" spans="2:8" ht="27" customHeight="1" x14ac:dyDescent="0.25">
      <c r="B18" s="37" t="s">
        <v>476</v>
      </c>
      <c r="C18" s="20" t="s">
        <v>477</v>
      </c>
      <c r="D18" s="21"/>
      <c r="E18" s="179"/>
      <c r="F18" s="21"/>
      <c r="G18" s="428"/>
      <c r="H18" s="39" t="s">
        <v>471</v>
      </c>
    </row>
    <row r="19" spans="2:8" x14ac:dyDescent="0.25">
      <c r="B19" s="532"/>
      <c r="C19" s="23" t="s">
        <v>14</v>
      </c>
      <c r="D19" s="25">
        <f>D21</f>
        <v>100</v>
      </c>
      <c r="E19" s="165">
        <v>135</v>
      </c>
      <c r="F19" s="25">
        <f t="shared" ref="F19:G19" si="3">F21</f>
        <v>140</v>
      </c>
      <c r="G19" s="338">
        <f t="shared" si="3"/>
        <v>140</v>
      </c>
      <c r="H19" s="41"/>
    </row>
    <row r="20" spans="2:8" x14ac:dyDescent="0.25">
      <c r="B20" s="533"/>
      <c r="C20" s="42" t="s">
        <v>15</v>
      </c>
      <c r="D20" s="29"/>
      <c r="E20" s="71"/>
      <c r="F20" s="43"/>
      <c r="G20" s="431"/>
      <c r="H20" s="44"/>
    </row>
    <row r="21" spans="2:8" ht="25.5" x14ac:dyDescent="0.25">
      <c r="B21" s="533"/>
      <c r="C21" s="45" t="s">
        <v>16</v>
      </c>
      <c r="D21" s="66">
        <v>100</v>
      </c>
      <c r="E21" s="32">
        <v>135</v>
      </c>
      <c r="F21" s="66">
        <v>140</v>
      </c>
      <c r="G21" s="483">
        <v>140</v>
      </c>
      <c r="H21" s="44"/>
    </row>
    <row r="22" spans="2:8" ht="27" customHeight="1" x14ac:dyDescent="0.25">
      <c r="B22" s="37" t="s">
        <v>478</v>
      </c>
      <c r="C22" s="194" t="s">
        <v>479</v>
      </c>
      <c r="D22" s="21"/>
      <c r="E22" s="179"/>
      <c r="F22" s="21"/>
      <c r="G22" s="428"/>
      <c r="H22" s="39" t="s">
        <v>480</v>
      </c>
    </row>
    <row r="23" spans="2:8" x14ac:dyDescent="0.25">
      <c r="B23" s="532"/>
      <c r="C23" s="23" t="s">
        <v>14</v>
      </c>
      <c r="D23" s="25">
        <v>12</v>
      </c>
      <c r="E23" s="25">
        <f t="shared" ref="E23:G23" si="4">E25</f>
        <v>15</v>
      </c>
      <c r="F23" s="25">
        <f t="shared" si="4"/>
        <v>15</v>
      </c>
      <c r="G23" s="338">
        <f t="shared" si="4"/>
        <v>15</v>
      </c>
      <c r="H23" s="41"/>
    </row>
    <row r="24" spans="2:8" x14ac:dyDescent="0.25">
      <c r="B24" s="533"/>
      <c r="C24" s="42" t="s">
        <v>15</v>
      </c>
      <c r="D24" s="29"/>
      <c r="E24" s="43"/>
      <c r="F24" s="43"/>
      <c r="G24" s="431"/>
      <c r="H24" s="44"/>
    </row>
    <row r="25" spans="2:8" ht="25.5" x14ac:dyDescent="0.25">
      <c r="B25" s="533"/>
      <c r="C25" s="45" t="s">
        <v>16</v>
      </c>
      <c r="D25" s="32">
        <v>12</v>
      </c>
      <c r="E25" s="32">
        <v>15</v>
      </c>
      <c r="F25" s="32">
        <v>15</v>
      </c>
      <c r="G25" s="436">
        <v>15</v>
      </c>
      <c r="H25" s="44"/>
    </row>
    <row r="26" spans="2:8" ht="27" customHeight="1" x14ac:dyDescent="0.25">
      <c r="B26" s="37" t="s">
        <v>481</v>
      </c>
      <c r="C26" s="194" t="s">
        <v>482</v>
      </c>
      <c r="D26" s="21"/>
      <c r="E26" s="21"/>
      <c r="F26" s="21"/>
      <c r="G26" s="428"/>
      <c r="H26" s="39"/>
    </row>
    <row r="27" spans="2:8" x14ac:dyDescent="0.25">
      <c r="B27" s="532"/>
      <c r="C27" s="23" t="s">
        <v>14</v>
      </c>
      <c r="D27" s="25">
        <f>D29</f>
        <v>40</v>
      </c>
      <c r="E27" s="25">
        <f t="shared" ref="E27:G27" si="5">E29</f>
        <v>40</v>
      </c>
      <c r="F27" s="25">
        <f t="shared" si="5"/>
        <v>40</v>
      </c>
      <c r="G27" s="338">
        <f t="shared" si="5"/>
        <v>40</v>
      </c>
      <c r="H27" s="41"/>
    </row>
    <row r="28" spans="2:8" x14ac:dyDescent="0.25">
      <c r="B28" s="533"/>
      <c r="C28" s="42" t="s">
        <v>15</v>
      </c>
      <c r="D28" s="29"/>
      <c r="E28" s="43"/>
      <c r="F28" s="43"/>
      <c r="G28" s="431"/>
      <c r="H28" s="44"/>
    </row>
    <row r="29" spans="2:8" x14ac:dyDescent="0.25">
      <c r="B29" s="533"/>
      <c r="C29" s="226" t="s">
        <v>71</v>
      </c>
      <c r="D29" s="227">
        <v>40</v>
      </c>
      <c r="E29" s="227">
        <v>40</v>
      </c>
      <c r="F29" s="227">
        <v>40</v>
      </c>
      <c r="G29" s="517">
        <v>40</v>
      </c>
      <c r="H29" s="523"/>
    </row>
    <row r="30" spans="2:8" ht="25.5" x14ac:dyDescent="0.25">
      <c r="B30" s="14" t="s">
        <v>483</v>
      </c>
      <c r="C30" s="14" t="s">
        <v>484</v>
      </c>
      <c r="D30" s="58"/>
      <c r="E30" s="58"/>
      <c r="F30" s="58"/>
      <c r="G30" s="480"/>
      <c r="H30" s="15"/>
    </row>
    <row r="31" spans="2:8" ht="30.75" customHeight="1" x14ac:dyDescent="0.25">
      <c r="B31" s="37" t="s">
        <v>485</v>
      </c>
      <c r="C31" s="20" t="s">
        <v>486</v>
      </c>
      <c r="D31" s="21"/>
      <c r="E31" s="21"/>
      <c r="F31" s="21"/>
      <c r="G31" s="428"/>
      <c r="H31" s="39" t="s">
        <v>487</v>
      </c>
    </row>
    <row r="32" spans="2:8" x14ac:dyDescent="0.25">
      <c r="B32" s="532"/>
      <c r="C32" s="23" t="s">
        <v>14</v>
      </c>
      <c r="D32" s="25">
        <f>D34</f>
        <v>80</v>
      </c>
      <c r="E32" s="32">
        <v>80</v>
      </c>
      <c r="F32" s="25">
        <f t="shared" ref="F32:G32" si="6">F34</f>
        <v>100</v>
      </c>
      <c r="G32" s="338">
        <f t="shared" si="6"/>
        <v>100</v>
      </c>
      <c r="H32" s="41"/>
    </row>
    <row r="33" spans="2:8" ht="15" customHeight="1" x14ac:dyDescent="0.25">
      <c r="B33" s="533"/>
      <c r="C33" s="42" t="s">
        <v>15</v>
      </c>
      <c r="D33" s="29"/>
      <c r="E33" s="32"/>
      <c r="F33" s="43"/>
      <c r="G33" s="431"/>
      <c r="H33" s="44"/>
    </row>
    <row r="34" spans="2:8" ht="25.5" x14ac:dyDescent="0.25">
      <c r="B34" s="533"/>
      <c r="C34" s="45" t="s">
        <v>16</v>
      </c>
      <c r="D34" s="32">
        <v>80</v>
      </c>
      <c r="E34" s="32">
        <v>80</v>
      </c>
      <c r="F34" s="43">
        <v>100</v>
      </c>
      <c r="G34" s="431">
        <v>100</v>
      </c>
      <c r="H34" s="44"/>
    </row>
    <row r="35" spans="2:8" ht="30" customHeight="1" x14ac:dyDescent="0.25">
      <c r="B35" s="37" t="s">
        <v>488</v>
      </c>
      <c r="C35" s="20" t="s">
        <v>489</v>
      </c>
      <c r="D35" s="21"/>
      <c r="E35" s="32"/>
      <c r="F35" s="21"/>
      <c r="G35" s="428"/>
      <c r="H35" s="39" t="s">
        <v>490</v>
      </c>
    </row>
    <row r="36" spans="2:8" x14ac:dyDescent="0.25">
      <c r="B36" s="532"/>
      <c r="C36" s="23" t="s">
        <v>14</v>
      </c>
      <c r="D36" s="25">
        <f>D38</f>
        <v>0</v>
      </c>
      <c r="E36" s="32">
        <v>30</v>
      </c>
      <c r="F36" s="25">
        <f t="shared" ref="F36:G36" si="7">F38</f>
        <v>90</v>
      </c>
      <c r="G36" s="338">
        <f t="shared" si="7"/>
        <v>100</v>
      </c>
      <c r="H36" s="41"/>
    </row>
    <row r="37" spans="2:8" x14ac:dyDescent="0.25">
      <c r="B37" s="533"/>
      <c r="C37" s="42" t="s">
        <v>15</v>
      </c>
      <c r="D37" s="29"/>
      <c r="E37" s="32"/>
      <c r="F37" s="43"/>
      <c r="G37" s="431"/>
      <c r="H37" s="44"/>
    </row>
    <row r="38" spans="2:8" ht="42.75" customHeight="1" x14ac:dyDescent="0.25">
      <c r="B38" s="533"/>
      <c r="C38" s="45" t="s">
        <v>16</v>
      </c>
      <c r="D38" s="32">
        <v>0</v>
      </c>
      <c r="E38" s="32">
        <v>30</v>
      </c>
      <c r="F38" s="43">
        <v>90</v>
      </c>
      <c r="G38" s="431">
        <v>100</v>
      </c>
      <c r="H38" s="44"/>
    </row>
    <row r="39" spans="2:8" ht="25.5" x14ac:dyDescent="0.25">
      <c r="B39" s="14" t="s">
        <v>491</v>
      </c>
      <c r="C39" s="14" t="s">
        <v>492</v>
      </c>
      <c r="D39" s="58"/>
      <c r="E39" s="58"/>
      <c r="F39" s="58"/>
      <c r="G39" s="480"/>
      <c r="H39" s="15"/>
    </row>
    <row r="40" spans="2:8" ht="33.75" customHeight="1" x14ac:dyDescent="0.25">
      <c r="B40" s="37" t="s">
        <v>493</v>
      </c>
      <c r="C40" s="189" t="s">
        <v>672</v>
      </c>
      <c r="D40" s="179">
        <v>16</v>
      </c>
      <c r="E40" s="21">
        <v>15</v>
      </c>
      <c r="F40" s="21">
        <v>20</v>
      </c>
      <c r="G40" s="428">
        <v>20</v>
      </c>
      <c r="H40" s="139" t="s">
        <v>494</v>
      </c>
    </row>
    <row r="41" spans="2:8" x14ac:dyDescent="0.25">
      <c r="B41" s="578"/>
      <c r="C41" s="23" t="s">
        <v>14</v>
      </c>
      <c r="D41" s="303">
        <f>D43</f>
        <v>16</v>
      </c>
      <c r="E41" s="303">
        <f t="shared" ref="E41:G41" si="8">E43</f>
        <v>15</v>
      </c>
      <c r="F41" s="303">
        <f t="shared" si="8"/>
        <v>20</v>
      </c>
      <c r="G41" s="518">
        <f t="shared" si="8"/>
        <v>20</v>
      </c>
      <c r="H41" s="41"/>
    </row>
    <row r="42" spans="2:8" x14ac:dyDescent="0.25">
      <c r="B42" s="579"/>
      <c r="C42" s="42" t="s">
        <v>15</v>
      </c>
      <c r="D42" s="29"/>
      <c r="E42" s="43"/>
      <c r="F42" s="43"/>
      <c r="G42" s="431"/>
      <c r="H42" s="44"/>
    </row>
    <row r="43" spans="2:8" ht="25.5" x14ac:dyDescent="0.25">
      <c r="B43" s="580"/>
      <c r="C43" s="45" t="s">
        <v>16</v>
      </c>
      <c r="D43" s="288">
        <v>16</v>
      </c>
      <c r="E43" s="43">
        <v>15</v>
      </c>
      <c r="F43" s="43">
        <v>20</v>
      </c>
      <c r="G43" s="431">
        <v>20</v>
      </c>
      <c r="H43" s="44"/>
    </row>
    <row r="44" spans="2:8" ht="41.25" customHeight="1" x14ac:dyDescent="0.25">
      <c r="B44" s="37" t="s">
        <v>495</v>
      </c>
      <c r="C44" s="178" t="s">
        <v>496</v>
      </c>
      <c r="D44" s="179"/>
      <c r="E44" s="21"/>
      <c r="F44" s="21"/>
      <c r="G44" s="428"/>
      <c r="H44" s="139"/>
    </row>
    <row r="45" spans="2:8" x14ac:dyDescent="0.25">
      <c r="B45" s="578"/>
      <c r="C45" s="23" t="s">
        <v>14</v>
      </c>
      <c r="D45" s="25">
        <f>D47+D48</f>
        <v>102</v>
      </c>
      <c r="E45" s="25">
        <f t="shared" ref="E45:G45" si="9">E47+E48</f>
        <v>46.2</v>
      </c>
      <c r="F45" s="25">
        <f t="shared" si="9"/>
        <v>154</v>
      </c>
      <c r="G45" s="338">
        <f t="shared" si="9"/>
        <v>0</v>
      </c>
      <c r="H45" s="41"/>
    </row>
    <row r="46" spans="2:8" x14ac:dyDescent="0.25">
      <c r="B46" s="579"/>
      <c r="C46" s="42" t="s">
        <v>15</v>
      </c>
      <c r="D46" s="29"/>
      <c r="E46" s="43"/>
      <c r="F46" s="43"/>
      <c r="G46" s="431"/>
      <c r="H46" s="44"/>
    </row>
    <row r="47" spans="2:8" ht="25.5" x14ac:dyDescent="0.25">
      <c r="B47" s="579"/>
      <c r="C47" s="45" t="s">
        <v>16</v>
      </c>
      <c r="D47" s="32">
        <v>25</v>
      </c>
      <c r="E47" s="66">
        <v>23.1</v>
      </c>
      <c r="F47" s="66">
        <v>77</v>
      </c>
      <c r="G47" s="483">
        <v>0</v>
      </c>
      <c r="H47" s="44"/>
    </row>
    <row r="48" spans="2:8" ht="25.5" x14ac:dyDescent="0.25">
      <c r="B48" s="633"/>
      <c r="C48" s="46" t="s">
        <v>24</v>
      </c>
      <c r="D48" s="48">
        <v>77</v>
      </c>
      <c r="E48" s="49">
        <v>23.1</v>
      </c>
      <c r="F48" s="49">
        <v>77</v>
      </c>
      <c r="G48" s="482">
        <v>0</v>
      </c>
      <c r="H48" s="148"/>
    </row>
    <row r="49" spans="2:8" ht="21.75" customHeight="1" x14ac:dyDescent="0.25">
      <c r="B49" s="37" t="s">
        <v>497</v>
      </c>
      <c r="C49" s="178" t="s">
        <v>673</v>
      </c>
      <c r="D49" s="179"/>
      <c r="E49" s="21"/>
      <c r="F49" s="21"/>
      <c r="G49" s="428"/>
      <c r="H49" s="139"/>
    </row>
    <row r="50" spans="2:8" x14ac:dyDescent="0.25">
      <c r="B50" s="578"/>
      <c r="C50" s="23" t="s">
        <v>14</v>
      </c>
      <c r="D50" s="25">
        <f>D52</f>
        <v>100</v>
      </c>
      <c r="E50" s="25">
        <f t="shared" ref="E50:G50" si="10">E52</f>
        <v>200</v>
      </c>
      <c r="F50" s="25">
        <f t="shared" si="10"/>
        <v>200</v>
      </c>
      <c r="G50" s="338">
        <f t="shared" si="10"/>
        <v>200</v>
      </c>
      <c r="H50" s="41"/>
    </row>
    <row r="51" spans="2:8" x14ac:dyDescent="0.25">
      <c r="B51" s="579"/>
      <c r="C51" s="42" t="s">
        <v>15</v>
      </c>
      <c r="D51" s="29"/>
      <c r="E51" s="43"/>
      <c r="F51" s="43"/>
      <c r="G51" s="431"/>
      <c r="H51" s="44"/>
    </row>
    <row r="52" spans="2:8" ht="25.5" x14ac:dyDescent="0.25">
      <c r="B52" s="580"/>
      <c r="C52" s="45" t="s">
        <v>16</v>
      </c>
      <c r="D52" s="32">
        <v>100</v>
      </c>
      <c r="E52" s="66">
        <v>200</v>
      </c>
      <c r="F52" s="66">
        <v>200</v>
      </c>
      <c r="G52" s="483">
        <v>200</v>
      </c>
      <c r="H52" s="44"/>
    </row>
    <row r="53" spans="2:8" ht="20.25" customHeight="1" x14ac:dyDescent="0.25">
      <c r="B53" s="37" t="s">
        <v>498</v>
      </c>
      <c r="C53" s="178" t="s">
        <v>499</v>
      </c>
      <c r="D53" s="179"/>
      <c r="E53" s="21"/>
      <c r="F53" s="21"/>
      <c r="G53" s="428"/>
      <c r="H53" s="139" t="s">
        <v>500</v>
      </c>
    </row>
    <row r="54" spans="2:8" ht="12.75" customHeight="1" x14ac:dyDescent="0.25">
      <c r="B54" s="578"/>
      <c r="C54" s="23" t="s">
        <v>14</v>
      </c>
      <c r="D54" s="25">
        <f>D56+D57</f>
        <v>155</v>
      </c>
      <c r="E54" s="25">
        <f t="shared" ref="E54:G54" si="11">E56+E57</f>
        <v>165</v>
      </c>
      <c r="F54" s="25">
        <f t="shared" si="11"/>
        <v>165</v>
      </c>
      <c r="G54" s="338">
        <f t="shared" si="11"/>
        <v>165</v>
      </c>
      <c r="H54" s="41"/>
    </row>
    <row r="55" spans="2:8" x14ac:dyDescent="0.25">
      <c r="B55" s="579"/>
      <c r="C55" s="42" t="s">
        <v>15</v>
      </c>
      <c r="D55" s="236"/>
      <c r="E55" s="43"/>
      <c r="F55" s="29"/>
      <c r="G55" s="479"/>
      <c r="H55" s="44"/>
    </row>
    <row r="56" spans="2:8" ht="25.5" x14ac:dyDescent="0.25">
      <c r="B56" s="580"/>
      <c r="C56" s="45" t="s">
        <v>16</v>
      </c>
      <c r="D56" s="32">
        <v>155</v>
      </c>
      <c r="E56" s="32">
        <v>165</v>
      </c>
      <c r="F56" s="32">
        <v>165</v>
      </c>
      <c r="G56" s="436">
        <v>165</v>
      </c>
      <c r="H56" s="44"/>
    </row>
    <row r="57" spans="2:8" x14ac:dyDescent="0.25">
      <c r="B57" s="399"/>
      <c r="C57" s="80" t="s">
        <v>36</v>
      </c>
      <c r="D57" s="215">
        <v>0</v>
      </c>
      <c r="E57" s="217">
        <v>0</v>
      </c>
      <c r="F57" s="111">
        <v>0</v>
      </c>
      <c r="G57" s="459"/>
      <c r="H57" s="44"/>
    </row>
    <row r="58" spans="2:8" ht="30.75" customHeight="1" x14ac:dyDescent="0.25">
      <c r="B58" s="253" t="s">
        <v>501</v>
      </c>
      <c r="C58" s="178" t="s">
        <v>502</v>
      </c>
      <c r="D58" s="179"/>
      <c r="E58" s="21"/>
      <c r="F58" s="21"/>
      <c r="G58" s="428"/>
      <c r="H58" s="139"/>
    </row>
    <row r="59" spans="2:8" ht="12.75" customHeight="1" x14ac:dyDescent="0.25">
      <c r="B59" s="578"/>
      <c r="C59" s="23" t="s">
        <v>14</v>
      </c>
      <c r="D59" s="25">
        <f>D61</f>
        <v>94.801000000000002</v>
      </c>
      <c r="E59" s="25">
        <v>90</v>
      </c>
      <c r="F59" s="25">
        <f t="shared" ref="F59:G59" si="12">F61</f>
        <v>120</v>
      </c>
      <c r="G59" s="338">
        <f t="shared" si="12"/>
        <v>120</v>
      </c>
      <c r="H59" s="41"/>
    </row>
    <row r="60" spans="2:8" x14ac:dyDescent="0.25">
      <c r="B60" s="579"/>
      <c r="C60" s="42" t="s">
        <v>15</v>
      </c>
      <c r="D60" s="236"/>
      <c r="E60" s="43" t="s">
        <v>503</v>
      </c>
      <c r="F60" s="29" t="s">
        <v>503</v>
      </c>
      <c r="G60" s="479"/>
      <c r="H60" s="44"/>
    </row>
    <row r="61" spans="2:8" ht="25.5" x14ac:dyDescent="0.25">
      <c r="B61" s="580"/>
      <c r="C61" s="45" t="s">
        <v>16</v>
      </c>
      <c r="D61" s="32">
        <v>94.801000000000002</v>
      </c>
      <c r="E61" s="66">
        <v>90</v>
      </c>
      <c r="F61" s="66">
        <v>120</v>
      </c>
      <c r="G61" s="483">
        <v>120</v>
      </c>
      <c r="H61" s="44"/>
    </row>
    <row r="62" spans="2:8" ht="28.5" customHeight="1" x14ac:dyDescent="0.25">
      <c r="B62" s="253" t="s">
        <v>504</v>
      </c>
      <c r="C62" s="178" t="s">
        <v>505</v>
      </c>
      <c r="D62" s="179"/>
      <c r="E62" s="21"/>
      <c r="F62" s="21"/>
      <c r="G62" s="428"/>
      <c r="H62" s="139"/>
    </row>
    <row r="63" spans="2:8" ht="12.75" customHeight="1" x14ac:dyDescent="0.25">
      <c r="B63" s="578"/>
      <c r="C63" s="23" t="s">
        <v>14</v>
      </c>
      <c r="D63" s="25">
        <f>D65</f>
        <v>55.9</v>
      </c>
      <c r="E63" s="25">
        <f t="shared" ref="E63:G63" si="13">E65</f>
        <v>71</v>
      </c>
      <c r="F63" s="25">
        <f t="shared" si="13"/>
        <v>100</v>
      </c>
      <c r="G63" s="338">
        <f t="shared" si="13"/>
        <v>100</v>
      </c>
      <c r="H63" s="41"/>
    </row>
    <row r="64" spans="2:8" x14ac:dyDescent="0.25">
      <c r="B64" s="579"/>
      <c r="C64" s="42" t="s">
        <v>15</v>
      </c>
      <c r="D64" s="236"/>
      <c r="E64" s="43"/>
      <c r="F64" s="29" t="s">
        <v>503</v>
      </c>
      <c r="G64" s="479"/>
      <c r="H64" s="44"/>
    </row>
    <row r="65" spans="2:8" ht="25.5" x14ac:dyDescent="0.25">
      <c r="B65" s="580"/>
      <c r="C65" s="45" t="s">
        <v>16</v>
      </c>
      <c r="D65" s="289">
        <v>55.9</v>
      </c>
      <c r="E65" s="66">
        <v>71</v>
      </c>
      <c r="F65" s="66">
        <v>100</v>
      </c>
      <c r="G65" s="483">
        <v>100</v>
      </c>
      <c r="H65" s="44"/>
    </row>
    <row r="66" spans="2:8" ht="54" customHeight="1" x14ac:dyDescent="0.25">
      <c r="B66" s="37" t="s">
        <v>679</v>
      </c>
      <c r="C66" s="189" t="s">
        <v>506</v>
      </c>
      <c r="D66" s="179"/>
      <c r="E66" s="21"/>
      <c r="F66" s="21"/>
      <c r="G66" s="428"/>
      <c r="H66" s="139" t="s">
        <v>507</v>
      </c>
    </row>
    <row r="67" spans="2:8" x14ac:dyDescent="0.25">
      <c r="B67" s="578"/>
      <c r="C67" s="23" t="s">
        <v>14</v>
      </c>
      <c r="D67" s="165">
        <f>D69+D70</f>
        <v>0</v>
      </c>
      <c r="E67" s="165">
        <f t="shared" ref="E67:G67" si="14">E69+E70</f>
        <v>0</v>
      </c>
      <c r="F67" s="165">
        <f t="shared" si="14"/>
        <v>393.28</v>
      </c>
      <c r="G67" s="481">
        <f t="shared" si="14"/>
        <v>819.78600000000006</v>
      </c>
      <c r="H67" s="41"/>
    </row>
    <row r="68" spans="2:8" x14ac:dyDescent="0.25">
      <c r="B68" s="579"/>
      <c r="C68" s="42" t="s">
        <v>15</v>
      </c>
      <c r="D68" s="240"/>
      <c r="E68" s="71"/>
      <c r="F68" s="199"/>
      <c r="G68" s="519"/>
      <c r="H68" s="44"/>
    </row>
    <row r="69" spans="2:8" ht="25.5" x14ac:dyDescent="0.25">
      <c r="B69" s="579"/>
      <c r="C69" s="45" t="s">
        <v>16</v>
      </c>
      <c r="D69" s="32">
        <v>0</v>
      </c>
      <c r="E69" s="32">
        <v>0</v>
      </c>
      <c r="F69" s="32">
        <v>212.5</v>
      </c>
      <c r="G69" s="436">
        <v>443.13</v>
      </c>
      <c r="H69" s="44"/>
    </row>
    <row r="70" spans="2:8" ht="25.5" x14ac:dyDescent="0.25">
      <c r="B70" s="605"/>
      <c r="C70" s="46" t="s">
        <v>24</v>
      </c>
      <c r="D70" s="48">
        <v>0</v>
      </c>
      <c r="E70" s="48">
        <v>0</v>
      </c>
      <c r="F70" s="48">
        <v>180.78</v>
      </c>
      <c r="G70" s="291">
        <v>376.65600000000001</v>
      </c>
      <c r="H70" s="148"/>
    </row>
    <row r="71" spans="2:8" ht="53.25" customHeight="1" x14ac:dyDescent="0.25">
      <c r="B71" s="253" t="s">
        <v>677</v>
      </c>
      <c r="C71" s="178" t="s">
        <v>508</v>
      </c>
      <c r="D71" s="179"/>
      <c r="E71" s="179"/>
      <c r="F71" s="179"/>
      <c r="G71" s="293"/>
      <c r="H71" s="139" t="s">
        <v>509</v>
      </c>
    </row>
    <row r="72" spans="2:8" ht="12.75" customHeight="1" x14ac:dyDescent="0.25">
      <c r="B72" s="578"/>
      <c r="C72" s="23" t="s">
        <v>14</v>
      </c>
      <c r="D72" s="165">
        <f>D74+D75</f>
        <v>14.8</v>
      </c>
      <c r="E72" s="165">
        <f t="shared" ref="E72:G72" si="15">E74+E75</f>
        <v>733.3</v>
      </c>
      <c r="F72" s="165">
        <f t="shared" si="15"/>
        <v>2274.1400000000003</v>
      </c>
      <c r="G72" s="481">
        <f t="shared" si="15"/>
        <v>0</v>
      </c>
      <c r="H72" s="41"/>
    </row>
    <row r="73" spans="2:8" x14ac:dyDescent="0.25">
      <c r="B73" s="579"/>
      <c r="C73" s="42" t="s">
        <v>15</v>
      </c>
      <c r="D73" s="240"/>
      <c r="E73" s="71" t="s">
        <v>503</v>
      </c>
      <c r="F73" s="199" t="s">
        <v>503</v>
      </c>
      <c r="G73" s="519"/>
      <c r="H73" s="44"/>
    </row>
    <row r="74" spans="2:8" ht="25.5" x14ac:dyDescent="0.25">
      <c r="B74" s="579"/>
      <c r="C74" s="45" t="s">
        <v>16</v>
      </c>
      <c r="D74" s="32">
        <v>14.8</v>
      </c>
      <c r="E74" s="66">
        <v>110</v>
      </c>
      <c r="F74" s="66">
        <v>1027.48</v>
      </c>
      <c r="G74" s="483">
        <v>0</v>
      </c>
      <c r="H74" s="44"/>
    </row>
    <row r="75" spans="2:8" ht="25.5" x14ac:dyDescent="0.25">
      <c r="B75" s="580"/>
      <c r="C75" s="46" t="s">
        <v>24</v>
      </c>
      <c r="D75" s="48">
        <v>0</v>
      </c>
      <c r="E75" s="49">
        <v>623.29999999999995</v>
      </c>
      <c r="F75" s="49">
        <v>1246.6600000000001</v>
      </c>
      <c r="G75" s="482">
        <v>0</v>
      </c>
      <c r="H75" s="148"/>
    </row>
    <row r="76" spans="2:8" ht="28.5" customHeight="1" x14ac:dyDescent="0.25">
      <c r="B76" s="253" t="s">
        <v>678</v>
      </c>
      <c r="C76" s="178" t="s">
        <v>510</v>
      </c>
      <c r="D76" s="179"/>
      <c r="E76" s="21"/>
      <c r="F76" s="21"/>
      <c r="G76" s="428"/>
      <c r="H76" s="139"/>
    </row>
    <row r="77" spans="2:8" ht="12.75" customHeight="1" x14ac:dyDescent="0.25">
      <c r="B77" s="578"/>
      <c r="C77" s="23" t="s">
        <v>14</v>
      </c>
      <c r="D77" s="165">
        <f>D79+D80</f>
        <v>17</v>
      </c>
      <c r="E77" s="165">
        <f t="shared" ref="E77:G77" si="16">E79+E80</f>
        <v>97.403999999999996</v>
      </c>
      <c r="F77" s="165">
        <f t="shared" si="16"/>
        <v>752.39200000000005</v>
      </c>
      <c r="G77" s="481">
        <f t="shared" si="16"/>
        <v>1072.8290000000002</v>
      </c>
      <c r="H77" s="41"/>
    </row>
    <row r="78" spans="2:8" x14ac:dyDescent="0.25">
      <c r="B78" s="579"/>
      <c r="C78" s="42" t="s">
        <v>15</v>
      </c>
      <c r="D78" s="240"/>
      <c r="E78" s="71" t="s">
        <v>503</v>
      </c>
      <c r="F78" s="199" t="s">
        <v>503</v>
      </c>
      <c r="G78" s="519"/>
      <c r="H78" s="44"/>
    </row>
    <row r="79" spans="2:8" ht="25.5" x14ac:dyDescent="0.25">
      <c r="B79" s="579"/>
      <c r="C79" s="45" t="s">
        <v>16</v>
      </c>
      <c r="D79" s="32">
        <v>17</v>
      </c>
      <c r="E79" s="32">
        <v>48.701999999999998</v>
      </c>
      <c r="F79" s="32">
        <v>376.19600000000003</v>
      </c>
      <c r="G79" s="436">
        <v>696.63300000000004</v>
      </c>
      <c r="H79" s="44"/>
    </row>
    <row r="80" spans="2:8" ht="25.5" x14ac:dyDescent="0.25">
      <c r="B80" s="580"/>
      <c r="C80" s="46" t="s">
        <v>24</v>
      </c>
      <c r="D80" s="48">
        <v>0</v>
      </c>
      <c r="E80" s="48">
        <v>48.701999999999998</v>
      </c>
      <c r="F80" s="48">
        <v>376.19600000000003</v>
      </c>
      <c r="G80" s="291">
        <v>376.19600000000003</v>
      </c>
      <c r="H80" s="148"/>
    </row>
    <row r="81" spans="2:8" ht="38.25" x14ac:dyDescent="0.25">
      <c r="B81" s="19" t="s">
        <v>511</v>
      </c>
      <c r="C81" s="189" t="s">
        <v>674</v>
      </c>
      <c r="D81" s="179"/>
      <c r="E81" s="179"/>
      <c r="F81" s="179"/>
      <c r="G81" s="293"/>
      <c r="H81" s="139"/>
    </row>
    <row r="82" spans="2:8" x14ac:dyDescent="0.25">
      <c r="B82" s="579"/>
      <c r="C82" s="23" t="s">
        <v>14</v>
      </c>
      <c r="D82" s="170">
        <f>D84+D85</f>
        <v>0</v>
      </c>
      <c r="E82" s="170">
        <f t="shared" ref="E82:G82" si="17">E84+E85</f>
        <v>50</v>
      </c>
      <c r="F82" s="170">
        <f t="shared" si="17"/>
        <v>343.03</v>
      </c>
      <c r="G82" s="501">
        <f t="shared" si="17"/>
        <v>819.79600000000005</v>
      </c>
      <c r="H82" s="146"/>
    </row>
    <row r="83" spans="2:8" x14ac:dyDescent="0.25">
      <c r="B83" s="579"/>
      <c r="C83" s="42" t="s">
        <v>15</v>
      </c>
      <c r="D83" s="32"/>
      <c r="E83" s="32"/>
      <c r="F83" s="32"/>
      <c r="G83" s="436"/>
      <c r="H83" s="146"/>
    </row>
    <row r="84" spans="2:8" ht="25.5" x14ac:dyDescent="0.25">
      <c r="B84" s="579"/>
      <c r="C84" s="45" t="s">
        <v>16</v>
      </c>
      <c r="D84" s="32">
        <v>0</v>
      </c>
      <c r="E84" s="32">
        <v>7.5</v>
      </c>
      <c r="F84" s="32">
        <v>204.75</v>
      </c>
      <c r="G84" s="436">
        <v>443.13</v>
      </c>
      <c r="H84" s="146"/>
    </row>
    <row r="85" spans="2:8" ht="25.5" x14ac:dyDescent="0.25">
      <c r="B85" s="580"/>
      <c r="C85" s="46" t="s">
        <v>24</v>
      </c>
      <c r="D85" s="48">
        <v>0</v>
      </c>
      <c r="E85" s="48">
        <v>42.5</v>
      </c>
      <c r="F85" s="48">
        <v>138.28</v>
      </c>
      <c r="G85" s="291">
        <v>376.666</v>
      </c>
      <c r="H85" s="148"/>
    </row>
    <row r="86" spans="2:8" ht="28.5" customHeight="1" x14ac:dyDescent="0.25">
      <c r="B86" s="14" t="s">
        <v>512</v>
      </c>
      <c r="C86" s="56" t="s">
        <v>513</v>
      </c>
      <c r="D86" s="58"/>
      <c r="E86" s="186"/>
      <c r="F86" s="186"/>
      <c r="G86" s="484"/>
      <c r="H86" s="15"/>
    </row>
    <row r="87" spans="2:8" ht="25.5" x14ac:dyDescent="0.25">
      <c r="B87" s="19" t="s">
        <v>514</v>
      </c>
      <c r="C87" s="20" t="s">
        <v>515</v>
      </c>
      <c r="D87" s="21"/>
      <c r="E87" s="21"/>
      <c r="F87" s="21"/>
      <c r="G87" s="428"/>
      <c r="H87" s="39"/>
    </row>
    <row r="88" spans="2:8" x14ac:dyDescent="0.25">
      <c r="B88" s="548"/>
      <c r="C88" s="23" t="s">
        <v>14</v>
      </c>
      <c r="D88" s="25">
        <f>D90</f>
        <v>0</v>
      </c>
      <c r="E88" s="25">
        <f t="shared" ref="E88:G88" si="18">E90</f>
        <v>0</v>
      </c>
      <c r="F88" s="25">
        <f t="shared" si="18"/>
        <v>100</v>
      </c>
      <c r="G88" s="338">
        <f t="shared" si="18"/>
        <v>1000</v>
      </c>
      <c r="H88" s="41"/>
    </row>
    <row r="89" spans="2:8" x14ac:dyDescent="0.25">
      <c r="B89" s="548"/>
      <c r="C89" s="42" t="s">
        <v>15</v>
      </c>
      <c r="D89" s="29"/>
      <c r="E89" s="43"/>
      <c r="F89" s="43"/>
      <c r="G89" s="431"/>
      <c r="H89" s="44"/>
    </row>
    <row r="90" spans="2:8" ht="25.5" x14ac:dyDescent="0.25">
      <c r="B90" s="548"/>
      <c r="C90" s="45" t="s">
        <v>16</v>
      </c>
      <c r="D90" s="32">
        <v>0</v>
      </c>
      <c r="E90" s="43">
        <v>0</v>
      </c>
      <c r="F90" s="43">
        <v>100</v>
      </c>
      <c r="G90" s="431">
        <v>1000</v>
      </c>
      <c r="H90" s="44"/>
    </row>
    <row r="91" spans="2:8" ht="19.5" customHeight="1" x14ac:dyDescent="0.25">
      <c r="B91" s="19" t="s">
        <v>516</v>
      </c>
      <c r="C91" s="97" t="s">
        <v>517</v>
      </c>
      <c r="D91" s="21"/>
      <c r="E91" s="38"/>
      <c r="F91" s="38"/>
      <c r="G91" s="62"/>
      <c r="H91" s="63"/>
    </row>
    <row r="92" spans="2:8" x14ac:dyDescent="0.25">
      <c r="B92" s="621"/>
      <c r="C92" s="23" t="s">
        <v>14</v>
      </c>
      <c r="D92" s="25">
        <f>D94+D95</f>
        <v>0</v>
      </c>
      <c r="E92" s="25">
        <f t="shared" ref="E92:G92" si="19">E94+E95</f>
        <v>0</v>
      </c>
      <c r="F92" s="25">
        <f t="shared" si="19"/>
        <v>1100</v>
      </c>
      <c r="G92" s="338">
        <f t="shared" si="19"/>
        <v>0</v>
      </c>
      <c r="H92" s="11"/>
    </row>
    <row r="93" spans="2:8" x14ac:dyDescent="0.25">
      <c r="B93" s="621"/>
      <c r="C93" s="42" t="s">
        <v>15</v>
      </c>
      <c r="D93" s="66"/>
      <c r="E93" s="28"/>
      <c r="F93" s="28"/>
      <c r="G93" s="65"/>
      <c r="H93" s="61"/>
    </row>
    <row r="94" spans="2:8" ht="25.5" x14ac:dyDescent="0.25">
      <c r="B94" s="621"/>
      <c r="C94" s="45" t="s">
        <v>16</v>
      </c>
      <c r="D94" s="32">
        <v>0</v>
      </c>
      <c r="E94" s="28">
        <v>0</v>
      </c>
      <c r="F94" s="28">
        <v>1100</v>
      </c>
      <c r="G94" s="65">
        <v>0</v>
      </c>
      <c r="H94" s="61"/>
    </row>
    <row r="95" spans="2:8" x14ac:dyDescent="0.25">
      <c r="B95" s="632"/>
      <c r="C95" s="80" t="s">
        <v>36</v>
      </c>
      <c r="D95" s="215">
        <v>0</v>
      </c>
      <c r="E95" s="217">
        <v>0</v>
      </c>
      <c r="F95" s="111">
        <v>0</v>
      </c>
      <c r="G95" s="459">
        <v>0</v>
      </c>
      <c r="H95" s="524"/>
    </row>
    <row r="96" spans="2:8" ht="26.25" customHeight="1" x14ac:dyDescent="0.25">
      <c r="B96" s="19" t="s">
        <v>518</v>
      </c>
      <c r="C96" s="20" t="s">
        <v>519</v>
      </c>
      <c r="D96" s="21"/>
      <c r="E96" s="38"/>
      <c r="F96" s="38"/>
      <c r="G96" s="62"/>
      <c r="H96" s="63" t="s">
        <v>520</v>
      </c>
    </row>
    <row r="97" spans="2:9" x14ac:dyDescent="0.25">
      <c r="B97" s="621"/>
      <c r="C97" s="23" t="s">
        <v>14</v>
      </c>
      <c r="D97" s="25">
        <f>D99</f>
        <v>300</v>
      </c>
      <c r="E97" s="25">
        <f t="shared" ref="E97:G97" si="20">E99</f>
        <v>110</v>
      </c>
      <c r="F97" s="25">
        <f t="shared" si="20"/>
        <v>120</v>
      </c>
      <c r="G97" s="338">
        <f t="shared" si="20"/>
        <v>140</v>
      </c>
      <c r="H97" s="11"/>
    </row>
    <row r="98" spans="2:9" x14ac:dyDescent="0.25">
      <c r="B98" s="621"/>
      <c r="C98" s="42" t="s">
        <v>15</v>
      </c>
      <c r="D98" s="66"/>
      <c r="E98" s="28"/>
      <c r="F98" s="28"/>
      <c r="G98" s="65"/>
      <c r="H98" s="61"/>
    </row>
    <row r="99" spans="2:9" ht="25.5" x14ac:dyDescent="0.25">
      <c r="B99" s="621"/>
      <c r="C99" s="45" t="s">
        <v>16</v>
      </c>
      <c r="D99" s="43">
        <v>300</v>
      </c>
      <c r="E99" s="28">
        <v>110</v>
      </c>
      <c r="F99" s="28">
        <v>120</v>
      </c>
      <c r="G99" s="65">
        <v>140</v>
      </c>
      <c r="H99" s="61"/>
    </row>
    <row r="100" spans="2:9" ht="25.5" x14ac:dyDescent="0.25">
      <c r="B100" s="37" t="s">
        <v>521</v>
      </c>
      <c r="C100" s="20" t="s">
        <v>522</v>
      </c>
      <c r="D100" s="21"/>
      <c r="E100" s="38"/>
      <c r="F100" s="38"/>
      <c r="G100" s="62"/>
      <c r="H100" s="63"/>
    </row>
    <row r="101" spans="2:9" ht="27" customHeight="1" x14ac:dyDescent="0.25">
      <c r="B101" s="532"/>
      <c r="C101" s="23" t="s">
        <v>14</v>
      </c>
      <c r="D101" s="25">
        <f>D103</f>
        <v>442</v>
      </c>
      <c r="E101" s="25">
        <f t="shared" ref="E101:G101" si="21">E103</f>
        <v>751</v>
      </c>
      <c r="F101" s="25">
        <f t="shared" si="21"/>
        <v>760</v>
      </c>
      <c r="G101" s="338">
        <f t="shared" si="21"/>
        <v>770</v>
      </c>
      <c r="H101" s="11"/>
    </row>
    <row r="102" spans="2:9" x14ac:dyDescent="0.25">
      <c r="B102" s="533"/>
      <c r="C102" s="42" t="s">
        <v>15</v>
      </c>
      <c r="D102" s="66"/>
      <c r="E102" s="28"/>
      <c r="F102" s="28"/>
      <c r="G102" s="65"/>
      <c r="H102" s="61"/>
    </row>
    <row r="103" spans="2:9" ht="29.25" customHeight="1" x14ac:dyDescent="0.25">
      <c r="B103" s="533"/>
      <c r="C103" s="45" t="s">
        <v>16</v>
      </c>
      <c r="D103" s="43">
        <v>442</v>
      </c>
      <c r="E103" s="43">
        <v>751</v>
      </c>
      <c r="F103" s="43">
        <v>760</v>
      </c>
      <c r="G103" s="431">
        <v>770</v>
      </c>
      <c r="H103" s="61"/>
    </row>
    <row r="104" spans="2:9" ht="30.75" customHeight="1" x14ac:dyDescent="0.25">
      <c r="B104" s="37" t="s">
        <v>523</v>
      </c>
      <c r="C104" s="20" t="s">
        <v>524</v>
      </c>
      <c r="D104" s="21"/>
      <c r="E104" s="99"/>
      <c r="F104" s="99"/>
      <c r="G104" s="487"/>
      <c r="H104" s="63"/>
    </row>
    <row r="105" spans="2:9" x14ac:dyDescent="0.25">
      <c r="B105" s="532"/>
      <c r="C105" s="23" t="s">
        <v>14</v>
      </c>
      <c r="D105" s="25">
        <f>D107</f>
        <v>0.5</v>
      </c>
      <c r="E105" s="25">
        <f t="shared" ref="E105:G105" si="22">E107</f>
        <v>0.5</v>
      </c>
      <c r="F105" s="25">
        <f t="shared" si="22"/>
        <v>4</v>
      </c>
      <c r="G105" s="338">
        <f t="shared" si="22"/>
        <v>4</v>
      </c>
      <c r="H105" s="11"/>
    </row>
    <row r="106" spans="2:9" x14ac:dyDescent="0.25">
      <c r="B106" s="533"/>
      <c r="C106" s="42" t="s">
        <v>15</v>
      </c>
      <c r="D106" s="43"/>
      <c r="E106" s="28"/>
      <c r="F106" s="28"/>
      <c r="G106" s="65"/>
      <c r="H106" s="61"/>
    </row>
    <row r="107" spans="2:9" ht="25.5" x14ac:dyDescent="0.25">
      <c r="B107" s="533"/>
      <c r="C107" s="45" t="s">
        <v>16</v>
      </c>
      <c r="D107" s="43">
        <v>0.5</v>
      </c>
      <c r="E107" s="43">
        <v>0.5</v>
      </c>
      <c r="F107" s="43">
        <v>4</v>
      </c>
      <c r="G107" s="431">
        <v>4</v>
      </c>
      <c r="H107" s="61"/>
    </row>
    <row r="108" spans="2:9" x14ac:dyDescent="0.25">
      <c r="B108" s="37" t="s">
        <v>525</v>
      </c>
      <c r="C108" s="190" t="s">
        <v>526</v>
      </c>
      <c r="D108" s="21"/>
      <c r="E108" s="38"/>
      <c r="F108" s="38"/>
      <c r="G108" s="62"/>
      <c r="H108" s="63"/>
    </row>
    <row r="109" spans="2:9" x14ac:dyDescent="0.25">
      <c r="B109" s="532"/>
      <c r="C109" s="23" t="s">
        <v>14</v>
      </c>
      <c r="D109" s="25">
        <f>D111</f>
        <v>10</v>
      </c>
      <c r="E109" s="25">
        <f t="shared" ref="E109:G109" si="23">E111</f>
        <v>12</v>
      </c>
      <c r="F109" s="25">
        <f t="shared" si="23"/>
        <v>13</v>
      </c>
      <c r="G109" s="338">
        <f t="shared" si="23"/>
        <v>14</v>
      </c>
      <c r="H109" s="11"/>
    </row>
    <row r="110" spans="2:9" x14ac:dyDescent="0.25">
      <c r="B110" s="533"/>
      <c r="C110" s="42" t="s">
        <v>15</v>
      </c>
      <c r="D110" s="66"/>
      <c r="E110" s="28"/>
      <c r="F110" s="28"/>
      <c r="G110" s="65"/>
      <c r="H110" s="61"/>
    </row>
    <row r="111" spans="2:9" ht="25.5" x14ac:dyDescent="0.25">
      <c r="B111" s="533"/>
      <c r="C111" s="45" t="s">
        <v>16</v>
      </c>
      <c r="D111" s="32">
        <v>10</v>
      </c>
      <c r="E111" s="32">
        <v>12</v>
      </c>
      <c r="F111" s="32">
        <v>13</v>
      </c>
      <c r="G111" s="436">
        <v>14</v>
      </c>
      <c r="H111" s="67"/>
      <c r="I111" s="68"/>
    </row>
    <row r="112" spans="2:9" ht="30" customHeight="1" x14ac:dyDescent="0.25">
      <c r="B112" s="253" t="s">
        <v>527</v>
      </c>
      <c r="C112" s="190" t="s">
        <v>528</v>
      </c>
      <c r="D112" s="38"/>
      <c r="E112" s="38"/>
      <c r="F112" s="38"/>
      <c r="G112" s="62"/>
      <c r="H112" s="63"/>
    </row>
    <row r="113" spans="2:8" x14ac:dyDescent="0.25">
      <c r="B113" s="532"/>
      <c r="C113" s="23" t="s">
        <v>14</v>
      </c>
      <c r="D113" s="25">
        <f>D115</f>
        <v>645</v>
      </c>
      <c r="E113" s="25">
        <f t="shared" ref="E113:G113" si="24">E115</f>
        <v>420</v>
      </c>
      <c r="F113" s="25">
        <f t="shared" si="24"/>
        <v>450</v>
      </c>
      <c r="G113" s="338">
        <f t="shared" si="24"/>
        <v>470</v>
      </c>
      <c r="H113" s="11"/>
    </row>
    <row r="114" spans="2:8" x14ac:dyDescent="0.25">
      <c r="B114" s="533"/>
      <c r="C114" s="42" t="s">
        <v>15</v>
      </c>
      <c r="D114" s="66"/>
      <c r="E114" s="28"/>
      <c r="F114" s="28"/>
      <c r="G114" s="65"/>
      <c r="H114" s="61"/>
    </row>
    <row r="115" spans="2:8" ht="25.5" x14ac:dyDescent="0.25">
      <c r="B115" s="533"/>
      <c r="C115" s="45" t="s">
        <v>16</v>
      </c>
      <c r="D115" s="43">
        <v>645</v>
      </c>
      <c r="E115" s="28">
        <v>420</v>
      </c>
      <c r="F115" s="28">
        <v>450</v>
      </c>
      <c r="G115" s="65">
        <v>470</v>
      </c>
      <c r="H115" s="61"/>
    </row>
    <row r="116" spans="2:8" ht="25.5" x14ac:dyDescent="0.25">
      <c r="B116" s="37" t="s">
        <v>529</v>
      </c>
      <c r="C116" s="69" t="s">
        <v>530</v>
      </c>
      <c r="D116" s="38"/>
      <c r="E116" s="38"/>
      <c r="F116" s="38"/>
      <c r="G116" s="62"/>
      <c r="H116" s="63"/>
    </row>
    <row r="117" spans="2:8" x14ac:dyDescent="0.25">
      <c r="B117" s="532"/>
      <c r="C117" s="23" t="s">
        <v>14</v>
      </c>
      <c r="D117" s="25">
        <f>D119+D120+D121</f>
        <v>0</v>
      </c>
      <c r="E117" s="25">
        <v>1.2</v>
      </c>
      <c r="F117" s="25">
        <v>1.4</v>
      </c>
      <c r="G117" s="338">
        <v>1.4</v>
      </c>
      <c r="H117" s="11"/>
    </row>
    <row r="118" spans="2:8" x14ac:dyDescent="0.25">
      <c r="B118" s="533"/>
      <c r="C118" s="42" t="s">
        <v>15</v>
      </c>
      <c r="D118" s="66"/>
      <c r="E118" s="86"/>
      <c r="F118" s="86"/>
      <c r="G118" s="336"/>
      <c r="H118" s="61"/>
    </row>
    <row r="119" spans="2:8" ht="25.5" x14ac:dyDescent="0.25">
      <c r="B119" s="533"/>
      <c r="C119" s="45" t="s">
        <v>16</v>
      </c>
      <c r="D119" s="32">
        <v>0</v>
      </c>
      <c r="E119" s="86">
        <v>1.2</v>
      </c>
      <c r="F119" s="86">
        <v>1.4</v>
      </c>
      <c r="G119" s="336">
        <v>1.4</v>
      </c>
      <c r="H119" s="61"/>
    </row>
    <row r="120" spans="2:8" x14ac:dyDescent="0.25">
      <c r="B120" s="393"/>
      <c r="C120" s="191" t="s">
        <v>36</v>
      </c>
      <c r="D120" s="111">
        <v>0</v>
      </c>
      <c r="E120" s="81">
        <v>0</v>
      </c>
      <c r="F120" s="81">
        <v>0</v>
      </c>
      <c r="G120" s="440">
        <v>0</v>
      </c>
      <c r="H120" s="524"/>
    </row>
    <row r="121" spans="2:8" ht="25.5" x14ac:dyDescent="0.25">
      <c r="B121" s="400"/>
      <c r="C121" s="46" t="s">
        <v>24</v>
      </c>
      <c r="D121" s="48">
        <v>0</v>
      </c>
      <c r="E121" s="49">
        <v>0</v>
      </c>
      <c r="F121" s="49">
        <v>0</v>
      </c>
      <c r="G121" s="482">
        <v>0</v>
      </c>
      <c r="H121" s="148"/>
    </row>
    <row r="122" spans="2:8" ht="25.5" x14ac:dyDescent="0.25">
      <c r="B122" s="37" t="s">
        <v>531</v>
      </c>
      <c r="C122" s="69" t="s">
        <v>532</v>
      </c>
      <c r="D122" s="38"/>
      <c r="E122" s="38"/>
      <c r="F122" s="38"/>
      <c r="G122" s="62"/>
      <c r="H122" s="63" t="s">
        <v>500</v>
      </c>
    </row>
    <row r="123" spans="2:8" x14ac:dyDescent="0.25">
      <c r="B123" s="399"/>
      <c r="C123" s="23" t="s">
        <v>14</v>
      </c>
      <c r="D123" s="25">
        <f>D125</f>
        <v>0</v>
      </c>
      <c r="E123" s="25">
        <f t="shared" ref="E123:G123" si="25">E125</f>
        <v>0</v>
      </c>
      <c r="F123" s="25">
        <f t="shared" si="25"/>
        <v>12</v>
      </c>
      <c r="G123" s="338">
        <f t="shared" si="25"/>
        <v>10</v>
      </c>
      <c r="H123" s="85"/>
    </row>
    <row r="124" spans="2:8" x14ac:dyDescent="0.25">
      <c r="B124" s="399"/>
      <c r="C124" s="42" t="s">
        <v>15</v>
      </c>
      <c r="D124" s="66"/>
      <c r="E124" s="28"/>
      <c r="F124" s="28"/>
      <c r="G124" s="65"/>
      <c r="H124" s="61"/>
    </row>
    <row r="125" spans="2:8" ht="25.5" x14ac:dyDescent="0.25">
      <c r="B125" s="399"/>
      <c r="C125" s="45" t="s">
        <v>16</v>
      </c>
      <c r="D125" s="66">
        <v>0</v>
      </c>
      <c r="E125" s="66">
        <v>0</v>
      </c>
      <c r="F125" s="86">
        <v>12</v>
      </c>
      <c r="G125" s="336">
        <v>10</v>
      </c>
      <c r="H125" s="61"/>
    </row>
    <row r="126" spans="2:8" ht="24" customHeight="1" x14ac:dyDescent="0.25">
      <c r="B126" s="37" t="s">
        <v>533</v>
      </c>
      <c r="C126" s="69" t="s">
        <v>534</v>
      </c>
      <c r="D126" s="38"/>
      <c r="E126" s="38"/>
      <c r="F126" s="38"/>
      <c r="G126" s="62"/>
      <c r="H126" s="63" t="s">
        <v>520</v>
      </c>
    </row>
    <row r="127" spans="2:8" x14ac:dyDescent="0.25">
      <c r="B127" s="532"/>
      <c r="C127" s="23" t="s">
        <v>14</v>
      </c>
      <c r="D127" s="25">
        <f>D129+D130</f>
        <v>424.4</v>
      </c>
      <c r="E127" s="25">
        <f t="shared" ref="E127:G127" si="26">E129+E130</f>
        <v>702.4</v>
      </c>
      <c r="F127" s="25">
        <f t="shared" si="26"/>
        <v>684.4</v>
      </c>
      <c r="G127" s="338">
        <f t="shared" si="26"/>
        <v>684.4</v>
      </c>
      <c r="H127" s="85"/>
    </row>
    <row r="128" spans="2:8" x14ac:dyDescent="0.25">
      <c r="B128" s="533"/>
      <c r="C128" s="42" t="s">
        <v>15</v>
      </c>
      <c r="D128" s="66"/>
      <c r="E128" s="28"/>
      <c r="F128" s="28"/>
      <c r="G128" s="65"/>
      <c r="H128" s="61"/>
    </row>
    <row r="129" spans="2:8" ht="27" customHeight="1" x14ac:dyDescent="0.25">
      <c r="B129" s="533"/>
      <c r="C129" s="45" t="s">
        <v>16</v>
      </c>
      <c r="D129" s="66">
        <v>360</v>
      </c>
      <c r="E129" s="66">
        <v>638</v>
      </c>
      <c r="F129" s="86">
        <v>620</v>
      </c>
      <c r="G129" s="336">
        <v>620</v>
      </c>
      <c r="H129" s="61"/>
    </row>
    <row r="130" spans="2:8" x14ac:dyDescent="0.25">
      <c r="B130" s="620"/>
      <c r="C130" s="92" t="s">
        <v>71</v>
      </c>
      <c r="D130" s="58">
        <v>64.400000000000006</v>
      </c>
      <c r="E130" s="58">
        <v>64.400000000000006</v>
      </c>
      <c r="F130" s="58">
        <v>64.400000000000006</v>
      </c>
      <c r="G130" s="480">
        <v>64.400000000000006</v>
      </c>
      <c r="H130" s="77"/>
    </row>
    <row r="131" spans="2:8" ht="19.5" customHeight="1" x14ac:dyDescent="0.25">
      <c r="B131" s="37" t="s">
        <v>535</v>
      </c>
      <c r="C131" s="69" t="s">
        <v>536</v>
      </c>
      <c r="D131" s="78"/>
      <c r="E131" s="78"/>
      <c r="F131" s="38"/>
      <c r="G131" s="62"/>
      <c r="H131" s="63" t="s">
        <v>520</v>
      </c>
    </row>
    <row r="132" spans="2:8" x14ac:dyDescent="0.25">
      <c r="B132" s="532"/>
      <c r="C132" s="23" t="s">
        <v>14</v>
      </c>
      <c r="D132" s="25">
        <f>D134</f>
        <v>200</v>
      </c>
      <c r="E132" s="25">
        <f t="shared" ref="E132:G132" si="27">E134</f>
        <v>250</v>
      </c>
      <c r="F132" s="25">
        <f t="shared" si="27"/>
        <v>260</v>
      </c>
      <c r="G132" s="338">
        <f t="shared" si="27"/>
        <v>260</v>
      </c>
      <c r="H132" s="85"/>
    </row>
    <row r="133" spans="2:8" x14ac:dyDescent="0.25">
      <c r="B133" s="533"/>
      <c r="C133" s="42" t="s">
        <v>15</v>
      </c>
      <c r="D133" s="66"/>
      <c r="E133" s="28"/>
      <c r="F133" s="28"/>
      <c r="G133" s="65"/>
      <c r="H133" s="61"/>
    </row>
    <row r="134" spans="2:8" ht="30.75" customHeight="1" x14ac:dyDescent="0.25">
      <c r="B134" s="533"/>
      <c r="C134" s="72" t="s">
        <v>16</v>
      </c>
      <c r="D134" s="66">
        <v>200</v>
      </c>
      <c r="E134" s="66">
        <v>250</v>
      </c>
      <c r="F134" s="86">
        <v>260</v>
      </c>
      <c r="G134" s="336">
        <v>260</v>
      </c>
      <c r="H134" s="61"/>
    </row>
    <row r="135" spans="2:8" ht="24" customHeight="1" x14ac:dyDescent="0.25">
      <c r="B135" s="37" t="s">
        <v>537</v>
      </c>
      <c r="C135" s="20" t="s">
        <v>538</v>
      </c>
      <c r="D135" s="78"/>
      <c r="E135" s="78"/>
      <c r="F135" s="78"/>
      <c r="G135" s="337"/>
      <c r="H135" s="63" t="s">
        <v>520</v>
      </c>
    </row>
    <row r="136" spans="2:8" x14ac:dyDescent="0.25">
      <c r="B136" s="532"/>
      <c r="C136" s="23" t="s">
        <v>14</v>
      </c>
      <c r="D136" s="25">
        <f>D138</f>
        <v>420</v>
      </c>
      <c r="E136" s="165">
        <v>465</v>
      </c>
      <c r="F136" s="25">
        <f t="shared" ref="F136:G136" si="28">F138</f>
        <v>490</v>
      </c>
      <c r="G136" s="338">
        <f t="shared" si="28"/>
        <v>490</v>
      </c>
      <c r="H136" s="85"/>
    </row>
    <row r="137" spans="2:8" x14ac:dyDescent="0.25">
      <c r="B137" s="533"/>
      <c r="C137" s="42" t="s">
        <v>15</v>
      </c>
      <c r="D137" s="66"/>
      <c r="E137" s="241"/>
      <c r="F137" s="28"/>
      <c r="G137" s="65"/>
      <c r="H137" s="61"/>
    </row>
    <row r="138" spans="2:8" ht="29.25" customHeight="1" x14ac:dyDescent="0.25">
      <c r="B138" s="533"/>
      <c r="C138" s="45" t="s">
        <v>16</v>
      </c>
      <c r="D138" s="32">
        <v>420</v>
      </c>
      <c r="E138" s="241">
        <v>465</v>
      </c>
      <c r="F138" s="28">
        <v>490</v>
      </c>
      <c r="G138" s="65">
        <v>490</v>
      </c>
      <c r="H138" s="61"/>
    </row>
    <row r="139" spans="2:8" ht="51.75" customHeight="1" x14ac:dyDescent="0.25">
      <c r="B139" s="37" t="s">
        <v>539</v>
      </c>
      <c r="C139" s="20" t="s">
        <v>540</v>
      </c>
      <c r="D139" s="38"/>
      <c r="E139" s="38"/>
      <c r="F139" s="38"/>
      <c r="G139" s="62"/>
      <c r="H139" s="63"/>
    </row>
    <row r="140" spans="2:8" x14ac:dyDescent="0.25">
      <c r="B140" s="610"/>
      <c r="C140" s="23" t="s">
        <v>14</v>
      </c>
      <c r="D140" s="165">
        <f>D142+D143</f>
        <v>0</v>
      </c>
      <c r="E140" s="165">
        <f t="shared" ref="E140:G140" si="29">E142+E143</f>
        <v>0</v>
      </c>
      <c r="F140" s="165">
        <f t="shared" si="29"/>
        <v>0</v>
      </c>
      <c r="G140" s="481">
        <f t="shared" si="29"/>
        <v>0</v>
      </c>
      <c r="H140" s="85"/>
    </row>
    <row r="141" spans="2:8" x14ac:dyDescent="0.25">
      <c r="B141" s="610"/>
      <c r="C141" s="42" t="s">
        <v>15</v>
      </c>
      <c r="D141" s="66"/>
      <c r="E141" s="28"/>
      <c r="F141" s="28"/>
      <c r="G141" s="65"/>
      <c r="H141" s="61"/>
    </row>
    <row r="142" spans="2:8" ht="12.75" customHeight="1" x14ac:dyDescent="0.25">
      <c r="B142" s="610"/>
      <c r="C142" s="45" t="s">
        <v>16</v>
      </c>
      <c r="D142" s="32">
        <v>0</v>
      </c>
      <c r="E142" s="86">
        <v>0</v>
      </c>
      <c r="F142" s="86">
        <v>0</v>
      </c>
      <c r="G142" s="336">
        <v>0</v>
      </c>
      <c r="H142" s="61"/>
    </row>
    <row r="143" spans="2:8" ht="25.5" x14ac:dyDescent="0.25">
      <c r="B143" s="610"/>
      <c r="C143" s="46" t="s">
        <v>24</v>
      </c>
      <c r="D143" s="48">
        <v>0</v>
      </c>
      <c r="E143" s="49">
        <v>0</v>
      </c>
      <c r="F143" s="49">
        <v>0</v>
      </c>
      <c r="G143" s="482">
        <v>0</v>
      </c>
      <c r="H143" s="148"/>
    </row>
    <row r="144" spans="2:8" ht="54.75" customHeight="1" x14ac:dyDescent="0.25">
      <c r="B144" s="37" t="s">
        <v>541</v>
      </c>
      <c r="C144" s="20" t="s">
        <v>542</v>
      </c>
      <c r="D144" s="38"/>
      <c r="E144" s="38"/>
      <c r="F144" s="38"/>
      <c r="G144" s="62"/>
      <c r="H144" s="63"/>
    </row>
    <row r="145" spans="1:10" ht="12.75" customHeight="1" x14ac:dyDescent="0.25">
      <c r="B145" s="593"/>
      <c r="C145" s="23" t="s">
        <v>14</v>
      </c>
      <c r="D145" s="25">
        <f>D147</f>
        <v>8</v>
      </c>
      <c r="E145" s="25">
        <f t="shared" ref="E145:G145" si="30">E147</f>
        <v>40.200000000000003</v>
      </c>
      <c r="F145" s="25">
        <f t="shared" si="30"/>
        <v>0</v>
      </c>
      <c r="G145" s="338">
        <f t="shared" si="30"/>
        <v>0</v>
      </c>
      <c r="H145" s="11"/>
    </row>
    <row r="146" spans="1:10" ht="12.75" customHeight="1" x14ac:dyDescent="0.25">
      <c r="B146" s="594"/>
      <c r="C146" s="42" t="s">
        <v>15</v>
      </c>
      <c r="D146" s="66"/>
      <c r="E146" s="86"/>
      <c r="F146" s="86"/>
      <c r="G146" s="336"/>
      <c r="H146" s="61"/>
    </row>
    <row r="147" spans="1:10" ht="25.5" x14ac:dyDescent="0.25">
      <c r="B147" s="594"/>
      <c r="C147" s="45" t="s">
        <v>16</v>
      </c>
      <c r="D147" s="214">
        <v>8</v>
      </c>
      <c r="E147" s="214">
        <v>40.200000000000003</v>
      </c>
      <c r="F147" s="214">
        <v>0</v>
      </c>
      <c r="G147" s="486">
        <v>0</v>
      </c>
      <c r="H147" s="61"/>
    </row>
    <row r="148" spans="1:10" ht="43.5" customHeight="1" x14ac:dyDescent="0.25">
      <c r="B148" s="37" t="s">
        <v>543</v>
      </c>
      <c r="C148" s="20" t="s">
        <v>544</v>
      </c>
      <c r="D148" s="38"/>
      <c r="E148" s="38"/>
      <c r="F148" s="38"/>
      <c r="G148" s="62"/>
      <c r="H148" s="63"/>
    </row>
    <row r="149" spans="1:10" x14ac:dyDescent="0.25">
      <c r="B149" s="532"/>
      <c r="C149" s="23" t="s">
        <v>14</v>
      </c>
      <c r="D149" s="216">
        <f>D151</f>
        <v>0.5</v>
      </c>
      <c r="E149" s="216">
        <f t="shared" ref="E149:G149" si="31">E151</f>
        <v>0</v>
      </c>
      <c r="F149" s="216">
        <f t="shared" si="31"/>
        <v>0</v>
      </c>
      <c r="G149" s="488">
        <f t="shared" si="31"/>
        <v>0</v>
      </c>
      <c r="H149" s="525"/>
    </row>
    <row r="150" spans="1:10" x14ac:dyDescent="0.25">
      <c r="B150" s="533"/>
      <c r="C150" s="42" t="s">
        <v>15</v>
      </c>
      <c r="D150" s="66"/>
      <c r="E150" s="266"/>
      <c r="F150" s="266"/>
      <c r="G150" s="520"/>
      <c r="H150" s="526"/>
    </row>
    <row r="151" spans="1:10" ht="25.5" x14ac:dyDescent="0.25">
      <c r="B151" s="533"/>
      <c r="C151" s="45" t="s">
        <v>16</v>
      </c>
      <c r="D151" s="237">
        <v>0.5</v>
      </c>
      <c r="E151" s="268">
        <v>0</v>
      </c>
      <c r="F151" s="269">
        <v>0</v>
      </c>
      <c r="G151" s="430">
        <v>0</v>
      </c>
      <c r="H151" s="526"/>
    </row>
    <row r="152" spans="1:10" ht="31.5" customHeight="1" x14ac:dyDescent="0.25">
      <c r="B152" s="37" t="s">
        <v>545</v>
      </c>
      <c r="C152" s="20" t="s">
        <v>546</v>
      </c>
      <c r="D152" s="38"/>
      <c r="E152" s="38"/>
      <c r="F152" s="38"/>
      <c r="G152" s="62"/>
      <c r="H152" s="63" t="s">
        <v>547</v>
      </c>
    </row>
    <row r="153" spans="1:10" s="83" customFormat="1" x14ac:dyDescent="0.25">
      <c r="A153" s="2"/>
      <c r="B153" s="628"/>
      <c r="C153" s="23" t="s">
        <v>14</v>
      </c>
      <c r="D153" s="25">
        <f>D155+D156</f>
        <v>245.69</v>
      </c>
      <c r="E153" s="25">
        <f t="shared" ref="E153:G153" si="32">E155+E156</f>
        <v>0</v>
      </c>
      <c r="F153" s="25">
        <f t="shared" si="32"/>
        <v>0</v>
      </c>
      <c r="G153" s="338">
        <f t="shared" si="32"/>
        <v>0</v>
      </c>
      <c r="H153" s="525"/>
      <c r="I153" s="68"/>
      <c r="J153" s="68"/>
    </row>
    <row r="154" spans="1:10" s="83" customFormat="1" x14ac:dyDescent="0.25">
      <c r="A154" s="2"/>
      <c r="B154" s="628"/>
      <c r="C154" s="31" t="s">
        <v>15</v>
      </c>
      <c r="D154" s="66"/>
      <c r="E154" s="266"/>
      <c r="F154" s="266"/>
      <c r="G154" s="520"/>
      <c r="H154" s="526"/>
      <c r="I154" s="68"/>
      <c r="J154" s="68"/>
    </row>
    <row r="155" spans="1:10" s="83" customFormat="1" ht="25.5" x14ac:dyDescent="0.25">
      <c r="A155" s="2"/>
      <c r="B155" s="628"/>
      <c r="C155" s="45" t="s">
        <v>16</v>
      </c>
      <c r="D155" s="237">
        <v>97.8</v>
      </c>
      <c r="E155" s="268">
        <v>0</v>
      </c>
      <c r="F155" s="270">
        <v>0</v>
      </c>
      <c r="G155" s="438">
        <v>0</v>
      </c>
      <c r="H155" s="526"/>
      <c r="I155" s="68"/>
      <c r="J155" s="68"/>
    </row>
    <row r="156" spans="1:10" x14ac:dyDescent="0.2">
      <c r="B156" s="628"/>
      <c r="C156" s="80" t="s">
        <v>36</v>
      </c>
      <c r="D156" s="215">
        <v>147.88999999999999</v>
      </c>
      <c r="E156" s="217">
        <v>0</v>
      </c>
      <c r="F156" s="238">
        <v>0</v>
      </c>
      <c r="G156" s="521">
        <v>0</v>
      </c>
      <c r="H156" s="468"/>
    </row>
    <row r="157" spans="1:10" ht="33" customHeight="1" x14ac:dyDescent="0.25">
      <c r="B157" s="37" t="s">
        <v>548</v>
      </c>
      <c r="C157" s="20" t="s">
        <v>549</v>
      </c>
      <c r="D157" s="70"/>
      <c r="E157" s="70"/>
      <c r="F157" s="70"/>
      <c r="G157" s="70"/>
      <c r="H157" s="63" t="s">
        <v>471</v>
      </c>
    </row>
    <row r="158" spans="1:10" x14ac:dyDescent="0.25">
      <c r="B158" s="549"/>
      <c r="C158" s="23" t="s">
        <v>14</v>
      </c>
      <c r="D158" s="162">
        <f>D160+D161</f>
        <v>434.7</v>
      </c>
      <c r="E158" s="162">
        <f t="shared" ref="E158:G158" si="33">E160+E161</f>
        <v>10</v>
      </c>
      <c r="F158" s="162">
        <f t="shared" si="33"/>
        <v>10</v>
      </c>
      <c r="G158" s="489">
        <f t="shared" si="33"/>
        <v>10</v>
      </c>
      <c r="H158" s="85"/>
    </row>
    <row r="159" spans="1:10" x14ac:dyDescent="0.25">
      <c r="B159" s="550"/>
      <c r="C159" s="31" t="s">
        <v>15</v>
      </c>
      <c r="D159" s="66"/>
      <c r="E159" s="86"/>
      <c r="F159" s="86"/>
      <c r="G159" s="336"/>
      <c r="H159" s="61"/>
    </row>
    <row r="160" spans="1:10" ht="25.5" x14ac:dyDescent="0.25">
      <c r="B160" s="550"/>
      <c r="C160" s="31" t="s">
        <v>16</v>
      </c>
      <c r="D160" s="71">
        <v>170</v>
      </c>
      <c r="E160" s="28">
        <v>10</v>
      </c>
      <c r="F160" s="28">
        <v>10</v>
      </c>
      <c r="G160" s="65">
        <v>10</v>
      </c>
      <c r="H160" s="61"/>
    </row>
    <row r="161" spans="2:8" ht="25.5" x14ac:dyDescent="0.25">
      <c r="B161" s="551"/>
      <c r="C161" s="46" t="s">
        <v>24</v>
      </c>
      <c r="D161" s="48">
        <v>264.7</v>
      </c>
      <c r="E161" s="49">
        <v>0</v>
      </c>
      <c r="F161" s="49">
        <v>0</v>
      </c>
      <c r="G161" s="482">
        <v>0</v>
      </c>
      <c r="H161" s="148"/>
    </row>
    <row r="162" spans="2:8" ht="33.75" customHeight="1" x14ac:dyDescent="0.25">
      <c r="B162" s="37" t="s">
        <v>550</v>
      </c>
      <c r="C162" s="20" t="s">
        <v>551</v>
      </c>
      <c r="D162" s="38"/>
      <c r="E162" s="38"/>
      <c r="F162" s="38"/>
      <c r="G162" s="62"/>
      <c r="H162" s="63" t="s">
        <v>552</v>
      </c>
    </row>
    <row r="163" spans="2:8" x14ac:dyDescent="0.25">
      <c r="B163" s="532"/>
      <c r="C163" s="23" t="s">
        <v>14</v>
      </c>
      <c r="D163" s="25">
        <f>D165</f>
        <v>0</v>
      </c>
      <c r="E163" s="25">
        <f t="shared" ref="E163:G163" si="34">E165</f>
        <v>25</v>
      </c>
      <c r="F163" s="25">
        <f t="shared" si="34"/>
        <v>0</v>
      </c>
      <c r="G163" s="338">
        <f t="shared" si="34"/>
        <v>0</v>
      </c>
      <c r="H163" s="85"/>
    </row>
    <row r="164" spans="2:8" x14ac:dyDescent="0.25">
      <c r="B164" s="533"/>
      <c r="C164" s="42" t="s">
        <v>15</v>
      </c>
      <c r="D164" s="66"/>
      <c r="E164" s="28"/>
      <c r="F164" s="28"/>
      <c r="G164" s="65"/>
      <c r="H164" s="61"/>
    </row>
    <row r="165" spans="2:8" ht="25.5" x14ac:dyDescent="0.25">
      <c r="B165" s="533"/>
      <c r="C165" s="45" t="s">
        <v>16</v>
      </c>
      <c r="D165" s="32">
        <v>0</v>
      </c>
      <c r="E165" s="28">
        <v>25</v>
      </c>
      <c r="F165" s="28">
        <v>0</v>
      </c>
      <c r="G165" s="65">
        <v>0</v>
      </c>
      <c r="H165" s="61"/>
    </row>
    <row r="166" spans="2:8" ht="42.75" customHeight="1" x14ac:dyDescent="0.25">
      <c r="B166" s="37" t="s">
        <v>553</v>
      </c>
      <c r="C166" s="20" t="s">
        <v>554</v>
      </c>
      <c r="D166" s="70"/>
      <c r="E166" s="70"/>
      <c r="F166" s="70"/>
      <c r="G166" s="70"/>
      <c r="H166" s="63"/>
    </row>
    <row r="167" spans="2:8" ht="18" customHeight="1" x14ac:dyDescent="0.25">
      <c r="B167" s="532"/>
      <c r="C167" s="23" t="s">
        <v>14</v>
      </c>
      <c r="D167" s="25">
        <f>D169</f>
        <v>0</v>
      </c>
      <c r="E167" s="25">
        <f t="shared" ref="E167:G167" si="35">E169</f>
        <v>0</v>
      </c>
      <c r="F167" s="25">
        <f t="shared" si="35"/>
        <v>300</v>
      </c>
      <c r="G167" s="338">
        <f t="shared" si="35"/>
        <v>0</v>
      </c>
      <c r="H167" s="85"/>
    </row>
    <row r="168" spans="2:8" x14ac:dyDescent="0.25">
      <c r="B168" s="533"/>
      <c r="C168" s="42" t="s">
        <v>15</v>
      </c>
      <c r="D168" s="66"/>
      <c r="E168" s="28"/>
      <c r="F168" s="28"/>
      <c r="G168" s="65"/>
      <c r="H168" s="61"/>
    </row>
    <row r="169" spans="2:8" ht="32.25" customHeight="1" x14ac:dyDescent="0.25">
      <c r="B169" s="533"/>
      <c r="C169" s="45" t="s">
        <v>16</v>
      </c>
      <c r="D169" s="71">
        <v>0</v>
      </c>
      <c r="E169" s="32">
        <v>0</v>
      </c>
      <c r="F169" s="71">
        <v>300</v>
      </c>
      <c r="G169" s="292">
        <v>0</v>
      </c>
      <c r="H169" s="61"/>
    </row>
    <row r="170" spans="2:8" ht="27.75" customHeight="1" x14ac:dyDescent="0.25">
      <c r="B170" s="527" t="s">
        <v>676</v>
      </c>
      <c r="C170" s="528" t="s">
        <v>555</v>
      </c>
      <c r="D170" s="179"/>
      <c r="E170" s="179"/>
      <c r="F170" s="179"/>
      <c r="G170" s="293"/>
      <c r="H170" s="63"/>
    </row>
    <row r="171" spans="2:8" ht="15" customHeight="1" x14ac:dyDescent="0.25">
      <c r="B171" s="629"/>
      <c r="C171" s="23" t="s">
        <v>14</v>
      </c>
      <c r="D171" s="162">
        <f>D173+D174</f>
        <v>0</v>
      </c>
      <c r="E171" s="162">
        <f t="shared" ref="E171:G171" si="36">E173+E174</f>
        <v>140</v>
      </c>
      <c r="F171" s="162">
        <f t="shared" si="36"/>
        <v>720</v>
      </c>
      <c r="G171" s="489">
        <f t="shared" si="36"/>
        <v>40</v>
      </c>
      <c r="H171" s="85"/>
    </row>
    <row r="172" spans="2:8" ht="18" customHeight="1" x14ac:dyDescent="0.25">
      <c r="B172" s="630"/>
      <c r="C172" s="31" t="s">
        <v>15</v>
      </c>
      <c r="D172" s="66"/>
      <c r="E172" s="86"/>
      <c r="F172" s="86"/>
      <c r="G172" s="336"/>
      <c r="H172" s="61"/>
    </row>
    <row r="173" spans="2:8" ht="29.25" customHeight="1" x14ac:dyDescent="0.25">
      <c r="B173" s="630"/>
      <c r="C173" s="31" t="s">
        <v>16</v>
      </c>
      <c r="D173" s="71">
        <v>0</v>
      </c>
      <c r="E173" s="28">
        <v>140</v>
      </c>
      <c r="F173" s="28">
        <v>540</v>
      </c>
      <c r="G173" s="65">
        <v>20</v>
      </c>
      <c r="H173" s="61"/>
    </row>
    <row r="174" spans="2:8" ht="29.25" customHeight="1" x14ac:dyDescent="0.25">
      <c r="B174" s="631"/>
      <c r="C174" s="46" t="s">
        <v>24</v>
      </c>
      <c r="D174" s="48">
        <v>0</v>
      </c>
      <c r="E174" s="49">
        <v>0</v>
      </c>
      <c r="F174" s="49">
        <v>180</v>
      </c>
      <c r="G174" s="482">
        <v>20</v>
      </c>
      <c r="H174" s="148"/>
    </row>
    <row r="175" spans="2:8" ht="26.25" customHeight="1" x14ac:dyDescent="0.25">
      <c r="B175" s="527" t="s">
        <v>675</v>
      </c>
      <c r="C175" s="528" t="s">
        <v>556</v>
      </c>
      <c r="D175" s="179"/>
      <c r="E175" s="179"/>
      <c r="F175" s="179"/>
      <c r="G175" s="293"/>
      <c r="H175" s="63"/>
    </row>
    <row r="176" spans="2:8" ht="17.25" customHeight="1" x14ac:dyDescent="0.25">
      <c r="B176" s="406"/>
      <c r="C176" s="23" t="s">
        <v>14</v>
      </c>
      <c r="D176" s="162">
        <f>D178+D179</f>
        <v>0</v>
      </c>
      <c r="E176" s="162">
        <f t="shared" ref="E176:G176" si="37">E178+E179</f>
        <v>140</v>
      </c>
      <c r="F176" s="162">
        <f t="shared" si="37"/>
        <v>1850</v>
      </c>
      <c r="G176" s="489">
        <f t="shared" si="37"/>
        <v>925</v>
      </c>
      <c r="H176" s="85"/>
    </row>
    <row r="177" spans="2:13" ht="17.25" customHeight="1" x14ac:dyDescent="0.25">
      <c r="B177" s="406"/>
      <c r="C177" s="31" t="s">
        <v>15</v>
      </c>
      <c r="D177" s="66"/>
      <c r="E177" s="86"/>
      <c r="F177" s="86"/>
      <c r="G177" s="336"/>
      <c r="H177" s="61"/>
    </row>
    <row r="178" spans="2:13" ht="28.5" customHeight="1" x14ac:dyDescent="0.25">
      <c r="B178" s="393"/>
      <c r="C178" s="31" t="s">
        <v>16</v>
      </c>
      <c r="D178" s="71">
        <v>0</v>
      </c>
      <c r="E178" s="28">
        <v>140</v>
      </c>
      <c r="F178" s="28">
        <v>1000</v>
      </c>
      <c r="G178" s="65">
        <v>500</v>
      </c>
      <c r="H178" s="61"/>
    </row>
    <row r="179" spans="2:13" ht="28.5" customHeight="1" x14ac:dyDescent="0.25">
      <c r="B179" s="393"/>
      <c r="C179" s="46" t="s">
        <v>24</v>
      </c>
      <c r="D179" s="48">
        <v>0</v>
      </c>
      <c r="E179" s="49">
        <v>0</v>
      </c>
      <c r="F179" s="49">
        <v>850</v>
      </c>
      <c r="G179" s="482">
        <v>425</v>
      </c>
      <c r="H179" s="148"/>
    </row>
    <row r="180" spans="2:13" x14ac:dyDescent="0.25">
      <c r="B180" s="116"/>
      <c r="C180" s="108" t="s">
        <v>15</v>
      </c>
      <c r="D180" s="109"/>
      <c r="E180" s="109"/>
      <c r="F180" s="109"/>
      <c r="G180" s="502"/>
      <c r="H180" s="110"/>
    </row>
    <row r="181" spans="2:13" ht="28.5" customHeight="1" x14ac:dyDescent="0.25">
      <c r="B181" s="107"/>
      <c r="C181" s="108" t="s">
        <v>16</v>
      </c>
      <c r="D181" s="111"/>
      <c r="E181" s="111"/>
      <c r="F181" s="111"/>
      <c r="G181" s="459"/>
      <c r="H181" s="110"/>
    </row>
    <row r="182" spans="2:13" ht="30.75" customHeight="1" x14ac:dyDescent="0.25">
      <c r="B182" s="112"/>
      <c r="C182" s="113" t="s">
        <v>115</v>
      </c>
      <c r="D182" s="114" t="e">
        <f>SUM(D7,D11,D15,D19,D23,D27,D32,D36,D41,D45,D50,D54,D57,D59,D63,D67,D72,D77,D88,D92,D97,D101,D105,D109,D113,D117,D123,D127,D132,D136,D140,D145,D149,D153,D158,D163,#REF!,#REF!,D167)</f>
        <v>#REF!</v>
      </c>
      <c r="E182" s="114">
        <f>SUM(E7,E11,E15,E19,E23,E27,E32,E36,E41,E45,E50,E54,E57,E59,E63,E67,E72,E77,E88,E92,E97,E101,E105,E109,E113,E117,E123,E127,E132,E136,E140,E145,E149,E153,E158,E163,E167)</f>
        <v>4712.2039999999997</v>
      </c>
      <c r="F182" s="114">
        <f>SUM(F7,F11,F15,F19,F23,F27,F32,F36,F41,F45,F50,F54,F57,F59,F63,F67,F72,F77,F88,F92,F97,F101,F105,F109,F113,F117,F123,F127,F132,F136,F140,F145,F149,F153,F158,F163,F167)</f>
        <v>9108.6119999999992</v>
      </c>
      <c r="G182" s="114">
        <f>SUM(G7,G11,G15,G19,G23,G27,G32,G36,G41,G45,G50,G54,G57,G59,G63,G67,G72,G77,G88,G92,G97,G101,G105,G109,G113,G117,G123,G127,G132,G136,G140,G145,G149,G153,G158,G163,G167)</f>
        <v>6986.4149999999991</v>
      </c>
      <c r="H182" s="33"/>
    </row>
    <row r="183" spans="2:13" ht="17.25" customHeight="1" x14ac:dyDescent="0.25">
      <c r="B183" s="115"/>
      <c r="C183" s="116" t="s">
        <v>116</v>
      </c>
      <c r="D183" s="357">
        <f>D77+D72+D67</f>
        <v>31.8</v>
      </c>
      <c r="E183" s="109">
        <f>E70+E67+E72+E77+E82+E171+E176</f>
        <v>1160.704</v>
      </c>
      <c r="F183" s="109">
        <f t="shared" ref="F183:G183" si="38">F70+F67+F72+F77+F82+F171+F176</f>
        <v>6513.6220000000003</v>
      </c>
      <c r="G183" s="109">
        <f t="shared" si="38"/>
        <v>4054.067</v>
      </c>
      <c r="H183" s="110"/>
    </row>
    <row r="184" spans="2:13" ht="25.5" x14ac:dyDescent="0.25">
      <c r="B184" s="115"/>
      <c r="C184" s="116" t="s">
        <v>117</v>
      </c>
      <c r="D184" s="192" t="s">
        <v>557</v>
      </c>
      <c r="E184" s="137"/>
      <c r="F184" s="137"/>
      <c r="G184" s="522"/>
      <c r="H184" s="110"/>
    </row>
    <row r="188" spans="2:13" ht="25.5" hidden="1" x14ac:dyDescent="0.25">
      <c r="C188" s="31" t="s">
        <v>16</v>
      </c>
      <c r="D188" s="28" t="e">
        <f>SUM(D169,#REF!,#REF!,D165,D160,D155,D151,D147,D142,D138,D134,D129,D125,D119,D115,D111,D107,D103,D99,D94,D90,D79,D74,D69,D65,D61,D56,D52,D47,D43,D38,D34,D25,D21,D17,D13,D9)</f>
        <v>#REF!</v>
      </c>
      <c r="E188" s="28" t="e">
        <f>SUM(E169,#REF!,#REF!,E165,E160,E155,E151,E147,E142,E138,E134,E129,E125,E119,E115,E111,E107,E103,E99,E94,E90,E79,E74,E69,E65,E61,E56,E52,E47,E43,E38,E34,E25,E21,E17,E13,E9)</f>
        <v>#REF!</v>
      </c>
      <c r="F188" s="28" t="e">
        <f>SUM(F169,#REF!,#REF!,F165,F160,F155,F151,F147,F142,F138,F134,F129,F125,F119,F115,F111,F107,F103,F99,F94,F90,F79,F74,F69,F65,F61,F56,F52,F47,F43,F38,F34,F25,F21,F17,F13,F9)</f>
        <v>#REF!</v>
      </c>
      <c r="G188" s="28" t="e">
        <f>SUM(G169,#REF!,#REF!,G165,G160,G155,G151,G147,G142,G138,G134,G129,G125,G119,G115,G111,G107,G103,G99,G94,G90,G79,G74,G69,G65,G61,G56,G52,G47,G43,G38,G34,G25,G21,G17,G13,G9)</f>
        <v>#REF!</v>
      </c>
      <c r="M188" s="236"/>
    </row>
    <row r="189" spans="2:13" ht="25.5" hidden="1" x14ac:dyDescent="0.25">
      <c r="C189" s="46" t="s">
        <v>24</v>
      </c>
      <c r="D189" s="28">
        <f>D161+D143+D121+D80+D75+D70+D48</f>
        <v>341.7</v>
      </c>
      <c r="E189" s="28">
        <f>E161+E143+E121+E80+E75+E70+E48</f>
        <v>695.10199999999998</v>
      </c>
      <c r="F189" s="28">
        <f>F161+F143+F121+F80+F75+F70+F48</f>
        <v>1880.6360000000002</v>
      </c>
      <c r="G189" s="28">
        <f>G161+G143+G121+G80+G75+G70+G48</f>
        <v>752.85200000000009</v>
      </c>
    </row>
    <row r="190" spans="2:13" hidden="1" x14ac:dyDescent="0.25">
      <c r="C190" s="80" t="s">
        <v>36</v>
      </c>
      <c r="D190" s="28">
        <f>D156+D130+D120+D95+D57</f>
        <v>212.29</v>
      </c>
      <c r="E190" s="28">
        <f>E156+E130+E120+E95+E57</f>
        <v>64.400000000000006</v>
      </c>
      <c r="F190" s="28">
        <f>F156+F130+F120+F95+F57</f>
        <v>64.400000000000006</v>
      </c>
      <c r="G190" s="28">
        <f>G156+G130+G120+G95+G57</f>
        <v>64.400000000000006</v>
      </c>
    </row>
    <row r="191" spans="2:13" hidden="1" x14ac:dyDescent="0.25">
      <c r="C191" s="92" t="s">
        <v>71</v>
      </c>
      <c r="D191" s="28">
        <f>D29</f>
        <v>40</v>
      </c>
      <c r="E191" s="28">
        <f t="shared" ref="E191:G191" si="39">E29</f>
        <v>40</v>
      </c>
      <c r="F191" s="28">
        <f t="shared" si="39"/>
        <v>40</v>
      </c>
      <c r="G191" s="28">
        <f t="shared" si="39"/>
        <v>40</v>
      </c>
    </row>
    <row r="192" spans="2:13" hidden="1" x14ac:dyDescent="0.25">
      <c r="C192" s="120" t="s">
        <v>119</v>
      </c>
      <c r="D192" s="28">
        <v>0</v>
      </c>
      <c r="E192" s="86">
        <v>0</v>
      </c>
      <c r="F192" s="86">
        <v>0</v>
      </c>
      <c r="G192" s="28">
        <v>0</v>
      </c>
    </row>
  </sheetData>
  <sheetProtection algorithmName="SHA-512" hashValue="5sFmt0g74SYwKFxBhr6lAke1/hiF5jsh6BS9O2PgCcPfpawgVRSG2D+MKFAyRh3t7F+uFTLXBmQ+uvSKQ3iMdA==" saltValue="QAvrFZoq84j69970kiFCoA==" spinCount="100000" sheet="1" objects="1" scenarios="1"/>
  <mergeCells count="44">
    <mergeCell ref="B82:B85"/>
    <mergeCell ref="B72:B75"/>
    <mergeCell ref="B77:B80"/>
    <mergeCell ref="B23:B25"/>
    <mergeCell ref="B2:H2"/>
    <mergeCell ref="K6:W6"/>
    <mergeCell ref="K7:W7"/>
    <mergeCell ref="K8:W8"/>
    <mergeCell ref="K9:W9"/>
    <mergeCell ref="K10:W10"/>
    <mergeCell ref="B11:B13"/>
    <mergeCell ref="K11:W11"/>
    <mergeCell ref="K12:W12"/>
    <mergeCell ref="B15:B17"/>
    <mergeCell ref="B19:B21"/>
    <mergeCell ref="B27:B29"/>
    <mergeCell ref="B32:B34"/>
    <mergeCell ref="B36:B38"/>
    <mergeCell ref="B41:B43"/>
    <mergeCell ref="B45:B48"/>
    <mergeCell ref="B50:B52"/>
    <mergeCell ref="B54:B56"/>
    <mergeCell ref="B59:B61"/>
    <mergeCell ref="B63:B65"/>
    <mergeCell ref="B67:B70"/>
    <mergeCell ref="B171:B174"/>
    <mergeCell ref="B140:B143"/>
    <mergeCell ref="B88:B90"/>
    <mergeCell ref="B92:B95"/>
    <mergeCell ref="B97:B99"/>
    <mergeCell ref="B101:B103"/>
    <mergeCell ref="B105:B107"/>
    <mergeCell ref="B109:B111"/>
    <mergeCell ref="B113:B115"/>
    <mergeCell ref="B117:B119"/>
    <mergeCell ref="B127:B130"/>
    <mergeCell ref="B132:B134"/>
    <mergeCell ref="B136:B138"/>
    <mergeCell ref="B145:B147"/>
    <mergeCell ref="B149:B151"/>
    <mergeCell ref="B153:B156"/>
    <mergeCell ref="B167:B169"/>
    <mergeCell ref="B158:B161"/>
    <mergeCell ref="B163:B16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B22D-0AC3-4A5E-87D4-B01ECFDC40F3}">
  <dimension ref="B2:W177"/>
  <sheetViews>
    <sheetView showGridLines="0" topLeftCell="A2" zoomScaleNormal="100" workbookViewId="0">
      <selection activeCell="A2" sqref="A1:XFD1048576"/>
    </sheetView>
  </sheetViews>
  <sheetFormatPr defaultColWidth="9.140625" defaultRowHeight="12.75" x14ac:dyDescent="0.25"/>
  <cols>
    <col min="1" max="1" width="2.5703125" style="2" customWidth="1"/>
    <col min="2" max="2" width="23.28515625" style="119" customWidth="1"/>
    <col min="3" max="3" width="49.28515625" style="121" customWidth="1"/>
    <col min="4" max="4" width="14.7109375" style="1" hidden="1" customWidth="1"/>
    <col min="5" max="8" width="14.7109375" style="1" customWidth="1"/>
    <col min="9" max="10" width="15" style="1" hidden="1" customWidth="1"/>
    <col min="11" max="11" width="9.28515625" style="2" customWidth="1"/>
    <col min="12" max="16384" width="9.140625" style="2"/>
  </cols>
  <sheetData>
    <row r="2" spans="2:23" ht="39.6" customHeight="1" x14ac:dyDescent="0.25">
      <c r="B2" s="600" t="s">
        <v>558</v>
      </c>
      <c r="C2" s="600"/>
      <c r="D2" s="600"/>
      <c r="E2" s="600"/>
      <c r="F2" s="600"/>
      <c r="G2" s="600"/>
      <c r="H2" s="600"/>
    </row>
    <row r="3" spans="2:23" ht="55.5" customHeight="1" x14ac:dyDescent="0.25">
      <c r="B3" s="3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207" t="s">
        <v>8</v>
      </c>
      <c r="J3" s="207" t="s">
        <v>9</v>
      </c>
      <c r="L3" s="208"/>
      <c r="M3" s="208"/>
    </row>
    <row r="4" spans="2:23" x14ac:dyDescent="0.25">
      <c r="B4" s="209">
        <v>1</v>
      </c>
      <c r="C4" s="210">
        <v>2</v>
      </c>
      <c r="D4" s="211">
        <v>4</v>
      </c>
      <c r="E4" s="210">
        <v>5</v>
      </c>
      <c r="F4" s="210">
        <v>6</v>
      </c>
      <c r="G4" s="210">
        <v>7</v>
      </c>
      <c r="H4" s="210">
        <v>8</v>
      </c>
      <c r="I4" s="11">
        <v>9</v>
      </c>
      <c r="J4" s="11">
        <v>10</v>
      </c>
      <c r="L4" s="212"/>
      <c r="M4" s="213"/>
    </row>
    <row r="5" spans="2:23" ht="31.9" customHeight="1" x14ac:dyDescent="0.25">
      <c r="B5" s="14" t="s">
        <v>559</v>
      </c>
      <c r="C5" s="14" t="s">
        <v>560</v>
      </c>
      <c r="D5" s="186"/>
      <c r="E5" s="16"/>
      <c r="F5" s="16"/>
      <c r="G5" s="16"/>
      <c r="H5" s="17"/>
      <c r="L5" s="208"/>
      <c r="M5" s="208"/>
    </row>
    <row r="6" spans="2:23" x14ac:dyDescent="0.2">
      <c r="B6" s="19" t="s">
        <v>561</v>
      </c>
      <c r="C6" s="20" t="s">
        <v>562</v>
      </c>
      <c r="D6" s="21"/>
      <c r="E6" s="21"/>
      <c r="F6" s="21"/>
      <c r="G6" s="21"/>
      <c r="H6" s="193" t="s">
        <v>563</v>
      </c>
      <c r="K6" s="634"/>
      <c r="L6" s="634"/>
      <c r="M6" s="634"/>
      <c r="N6" s="634"/>
      <c r="O6" s="634"/>
      <c r="P6" s="634"/>
      <c r="Q6" s="634"/>
      <c r="R6" s="634"/>
      <c r="S6" s="634"/>
      <c r="T6" s="634"/>
      <c r="U6" s="634"/>
      <c r="V6" s="634"/>
      <c r="W6" s="634"/>
    </row>
    <row r="7" spans="2:23" ht="17.25" customHeight="1" x14ac:dyDescent="0.2">
      <c r="B7" s="23"/>
      <c r="C7" s="23" t="s">
        <v>14</v>
      </c>
      <c r="D7" s="25">
        <v>0</v>
      </c>
      <c r="E7" s="25">
        <f t="shared" ref="E7:G7" si="0">E9</f>
        <v>0</v>
      </c>
      <c r="F7" s="25">
        <f t="shared" si="0"/>
        <v>0</v>
      </c>
      <c r="G7" s="25">
        <f t="shared" si="0"/>
        <v>0</v>
      </c>
      <c r="H7" s="41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</row>
    <row r="8" spans="2:23" ht="17.25" customHeight="1" x14ac:dyDescent="0.2">
      <c r="B8" s="26"/>
      <c r="C8" s="27" t="s">
        <v>15</v>
      </c>
      <c r="D8" s="29"/>
      <c r="E8" s="29"/>
      <c r="F8" s="29"/>
      <c r="G8" s="29"/>
      <c r="H8" s="140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</row>
    <row r="9" spans="2:23" ht="27.75" customHeight="1" x14ac:dyDescent="0.2">
      <c r="B9" s="26"/>
      <c r="C9" s="31" t="s">
        <v>16</v>
      </c>
      <c r="D9" s="32">
        <v>0</v>
      </c>
      <c r="E9" s="32">
        <v>0</v>
      </c>
      <c r="F9" s="32">
        <v>0</v>
      </c>
      <c r="G9" s="32">
        <v>0</v>
      </c>
      <c r="H9" s="146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</row>
    <row r="10" spans="2:23" ht="15" customHeight="1" x14ac:dyDescent="0.2">
      <c r="B10" s="37" t="s">
        <v>564</v>
      </c>
      <c r="C10" s="20" t="s">
        <v>565</v>
      </c>
      <c r="D10" s="21"/>
      <c r="E10" s="21"/>
      <c r="F10" s="21"/>
      <c r="G10" s="21"/>
      <c r="H10" s="139" t="s">
        <v>566</v>
      </c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</row>
    <row r="11" spans="2:23" ht="18" customHeight="1" x14ac:dyDescent="0.2">
      <c r="B11" s="532"/>
      <c r="C11" s="23" t="s">
        <v>14</v>
      </c>
      <c r="D11" s="25">
        <f>D13</f>
        <v>6</v>
      </c>
      <c r="E11" s="165">
        <v>3</v>
      </c>
      <c r="F11" s="25">
        <f t="shared" ref="F11:G11" si="1">F13</f>
        <v>6</v>
      </c>
      <c r="G11" s="25">
        <f t="shared" si="1"/>
        <v>6</v>
      </c>
      <c r="H11" s="41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</row>
    <row r="12" spans="2:23" ht="15.75" customHeight="1" x14ac:dyDescent="0.2">
      <c r="B12" s="533"/>
      <c r="C12" s="42" t="s">
        <v>15</v>
      </c>
      <c r="D12" s="29"/>
      <c r="E12" s="71"/>
      <c r="F12" s="43"/>
      <c r="G12" s="43"/>
      <c r="H12" s="4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</row>
    <row r="13" spans="2:23" ht="33" customHeight="1" x14ac:dyDescent="0.25">
      <c r="B13" s="533"/>
      <c r="C13" s="45" t="s">
        <v>16</v>
      </c>
      <c r="D13" s="66">
        <v>6</v>
      </c>
      <c r="E13" s="32">
        <v>3</v>
      </c>
      <c r="F13" s="66">
        <v>6</v>
      </c>
      <c r="G13" s="66">
        <v>6</v>
      </c>
      <c r="H13" s="44"/>
    </row>
    <row r="14" spans="2:23" ht="15" customHeight="1" x14ac:dyDescent="0.25">
      <c r="B14" s="37" t="s">
        <v>567</v>
      </c>
      <c r="C14" s="20" t="s">
        <v>568</v>
      </c>
      <c r="D14" s="21"/>
      <c r="E14" s="179"/>
      <c r="F14" s="21"/>
      <c r="G14" s="21"/>
      <c r="H14" s="139" t="s">
        <v>569</v>
      </c>
    </row>
    <row r="15" spans="2:23" x14ac:dyDescent="0.25">
      <c r="B15" s="601"/>
      <c r="C15" s="23" t="s">
        <v>14</v>
      </c>
      <c r="D15" s="25">
        <f>D17</f>
        <v>10</v>
      </c>
      <c r="E15" s="165">
        <f t="shared" ref="E15:G15" si="2">E17</f>
        <v>19</v>
      </c>
      <c r="F15" s="25">
        <f t="shared" si="2"/>
        <v>20</v>
      </c>
      <c r="G15" s="25">
        <f t="shared" si="2"/>
        <v>20</v>
      </c>
      <c r="H15" s="41"/>
    </row>
    <row r="16" spans="2:23" x14ac:dyDescent="0.25">
      <c r="B16" s="602"/>
      <c r="C16" s="42" t="s">
        <v>15</v>
      </c>
      <c r="D16" s="29"/>
      <c r="E16" s="71"/>
      <c r="F16" s="43"/>
      <c r="G16" s="43"/>
      <c r="H16" s="44"/>
    </row>
    <row r="17" spans="2:8" ht="25.5" x14ac:dyDescent="0.25">
      <c r="B17" s="602"/>
      <c r="C17" s="45" t="s">
        <v>16</v>
      </c>
      <c r="D17" s="66">
        <v>10</v>
      </c>
      <c r="E17" s="32">
        <v>19</v>
      </c>
      <c r="F17" s="66">
        <v>20</v>
      </c>
      <c r="G17" s="66">
        <v>20</v>
      </c>
      <c r="H17" s="44"/>
    </row>
    <row r="18" spans="2:8" ht="18.75" customHeight="1" x14ac:dyDescent="0.25">
      <c r="B18" s="37" t="s">
        <v>570</v>
      </c>
      <c r="C18" s="20" t="s">
        <v>571</v>
      </c>
      <c r="D18" s="21"/>
      <c r="E18" s="179"/>
      <c r="F18" s="21"/>
      <c r="G18" s="21"/>
      <c r="H18" s="139" t="s">
        <v>569</v>
      </c>
    </row>
    <row r="19" spans="2:8" x14ac:dyDescent="0.25">
      <c r="B19" s="532"/>
      <c r="C19" s="23" t="s">
        <v>14</v>
      </c>
      <c r="D19" s="25">
        <f>D21+D22</f>
        <v>40</v>
      </c>
      <c r="E19" s="165">
        <f t="shared" ref="E19:G19" si="3">E21+E22</f>
        <v>40</v>
      </c>
      <c r="F19" s="25">
        <f t="shared" si="3"/>
        <v>50</v>
      </c>
      <c r="G19" s="25">
        <f t="shared" si="3"/>
        <v>50</v>
      </c>
      <c r="H19" s="41"/>
    </row>
    <row r="20" spans="2:8" x14ac:dyDescent="0.25">
      <c r="B20" s="533"/>
      <c r="C20" s="42" t="s">
        <v>15</v>
      </c>
      <c r="D20" s="29"/>
      <c r="E20" s="71"/>
      <c r="F20" s="43"/>
      <c r="G20" s="43"/>
      <c r="H20" s="44"/>
    </row>
    <row r="21" spans="2:8" ht="25.5" x14ac:dyDescent="0.25">
      <c r="B21" s="533"/>
      <c r="C21" s="45" t="s">
        <v>16</v>
      </c>
      <c r="D21" s="66">
        <v>40</v>
      </c>
      <c r="E21" s="32">
        <v>40</v>
      </c>
      <c r="F21" s="66">
        <v>50</v>
      </c>
      <c r="G21" s="66">
        <v>50</v>
      </c>
      <c r="H21" s="44"/>
    </row>
    <row r="22" spans="2:8" x14ac:dyDescent="0.25">
      <c r="B22" s="393"/>
      <c r="C22" s="80" t="s">
        <v>36</v>
      </c>
      <c r="D22" s="117">
        <v>0</v>
      </c>
      <c r="E22" s="111">
        <v>0</v>
      </c>
      <c r="F22" s="117">
        <v>0</v>
      </c>
      <c r="G22" s="117">
        <v>0</v>
      </c>
      <c r="H22" s="44"/>
    </row>
    <row r="23" spans="2:8" ht="18.75" customHeight="1" x14ac:dyDescent="0.25">
      <c r="B23" s="37" t="s">
        <v>572</v>
      </c>
      <c r="C23" s="194" t="s">
        <v>573</v>
      </c>
      <c r="D23" s="21"/>
      <c r="E23" s="179"/>
      <c r="F23" s="21"/>
      <c r="G23" s="21"/>
      <c r="H23" s="139"/>
    </row>
    <row r="24" spans="2:8" x14ac:dyDescent="0.25">
      <c r="B24" s="532"/>
      <c r="C24" s="23" t="s">
        <v>14</v>
      </c>
      <c r="D24" s="25">
        <v>10</v>
      </c>
      <c r="E24" s="165">
        <v>5</v>
      </c>
      <c r="F24" s="25">
        <v>15</v>
      </c>
      <c r="G24" s="25">
        <v>15</v>
      </c>
      <c r="H24" s="41"/>
    </row>
    <row r="25" spans="2:8" x14ac:dyDescent="0.25">
      <c r="B25" s="533"/>
      <c r="C25" s="42" t="s">
        <v>15</v>
      </c>
      <c r="D25" s="29"/>
      <c r="E25" s="71"/>
      <c r="F25" s="43"/>
      <c r="G25" s="43"/>
      <c r="H25" s="44"/>
    </row>
    <row r="26" spans="2:8" ht="25.5" x14ac:dyDescent="0.25">
      <c r="B26" s="533"/>
      <c r="C26" s="45" t="s">
        <v>16</v>
      </c>
      <c r="D26" s="32">
        <v>10</v>
      </c>
      <c r="E26" s="32">
        <v>5</v>
      </c>
      <c r="F26" s="32">
        <v>15</v>
      </c>
      <c r="G26" s="32">
        <v>15</v>
      </c>
      <c r="H26" s="44"/>
    </row>
    <row r="27" spans="2:8" ht="23.25" customHeight="1" x14ac:dyDescent="0.25">
      <c r="B27" s="37" t="s">
        <v>574</v>
      </c>
      <c r="C27" s="194" t="s">
        <v>575</v>
      </c>
      <c r="D27" s="21"/>
      <c r="E27" s="179"/>
      <c r="F27" s="21"/>
      <c r="G27" s="21"/>
      <c r="H27" s="139"/>
    </row>
    <row r="28" spans="2:8" x14ac:dyDescent="0.25">
      <c r="B28" s="532"/>
      <c r="C28" s="23" t="s">
        <v>14</v>
      </c>
      <c r="D28" s="25">
        <f>D30</f>
        <v>40</v>
      </c>
      <c r="E28" s="165">
        <v>56</v>
      </c>
      <c r="F28" s="25">
        <f t="shared" ref="F28:G28" si="4">F30</f>
        <v>30</v>
      </c>
      <c r="G28" s="25">
        <f t="shared" si="4"/>
        <v>30</v>
      </c>
      <c r="H28" s="41"/>
    </row>
    <row r="29" spans="2:8" x14ac:dyDescent="0.25">
      <c r="B29" s="533"/>
      <c r="C29" s="42" t="s">
        <v>15</v>
      </c>
      <c r="D29" s="29"/>
      <c r="E29" s="71"/>
      <c r="F29" s="43"/>
      <c r="G29" s="43"/>
      <c r="H29" s="44"/>
    </row>
    <row r="30" spans="2:8" ht="25.5" x14ac:dyDescent="0.25">
      <c r="B30" s="533"/>
      <c r="C30" s="45" t="s">
        <v>16</v>
      </c>
      <c r="D30" s="32">
        <v>40</v>
      </c>
      <c r="E30" s="32">
        <v>56</v>
      </c>
      <c r="F30" s="32">
        <v>30</v>
      </c>
      <c r="G30" s="32">
        <v>30</v>
      </c>
      <c r="H30" s="44"/>
    </row>
    <row r="31" spans="2:8" ht="24.75" customHeight="1" x14ac:dyDescent="0.25">
      <c r="B31" s="37" t="s">
        <v>576</v>
      </c>
      <c r="C31" s="195" t="s">
        <v>577</v>
      </c>
      <c r="D31" s="21"/>
      <c r="E31" s="179"/>
      <c r="F31" s="21"/>
      <c r="G31" s="21"/>
      <c r="H31" s="139" t="s">
        <v>578</v>
      </c>
    </row>
    <row r="32" spans="2:8" x14ac:dyDescent="0.25">
      <c r="B32" s="532"/>
      <c r="C32" s="23" t="s">
        <v>14</v>
      </c>
      <c r="D32" s="25">
        <f>D34</f>
        <v>115</v>
      </c>
      <c r="E32" s="165">
        <v>130</v>
      </c>
      <c r="F32" s="25">
        <f t="shared" ref="F32:G32" si="5">F34</f>
        <v>210</v>
      </c>
      <c r="G32" s="25">
        <f t="shared" si="5"/>
        <v>210</v>
      </c>
      <c r="H32" s="41"/>
    </row>
    <row r="33" spans="2:8" x14ac:dyDescent="0.25">
      <c r="B33" s="533"/>
      <c r="C33" s="42" t="s">
        <v>15</v>
      </c>
      <c r="D33" s="29"/>
      <c r="E33" s="71"/>
      <c r="F33" s="43"/>
      <c r="G33" s="43"/>
      <c r="H33" s="44"/>
    </row>
    <row r="34" spans="2:8" ht="339.75" customHeight="1" x14ac:dyDescent="0.25">
      <c r="B34" s="533"/>
      <c r="C34" s="45" t="s">
        <v>16</v>
      </c>
      <c r="D34" s="32">
        <v>115</v>
      </c>
      <c r="E34" s="32">
        <v>130</v>
      </c>
      <c r="F34" s="32">
        <v>210</v>
      </c>
      <c r="G34" s="32">
        <v>210</v>
      </c>
      <c r="H34" s="44"/>
    </row>
    <row r="35" spans="2:8" ht="27" customHeight="1" x14ac:dyDescent="0.25">
      <c r="B35" s="37" t="s">
        <v>579</v>
      </c>
      <c r="C35" s="195" t="s">
        <v>580</v>
      </c>
      <c r="D35" s="21"/>
      <c r="E35" s="179"/>
      <c r="F35" s="21"/>
      <c r="G35" s="21"/>
      <c r="H35" s="139" t="s">
        <v>578</v>
      </c>
    </row>
    <row r="36" spans="2:8" x14ac:dyDescent="0.25">
      <c r="B36" s="532"/>
      <c r="C36" s="23" t="s">
        <v>14</v>
      </c>
      <c r="D36" s="25">
        <f>D38</f>
        <v>0</v>
      </c>
      <c r="E36" s="165">
        <f t="shared" ref="E36:G36" si="6">E38</f>
        <v>0</v>
      </c>
      <c r="F36" s="25">
        <f t="shared" si="6"/>
        <v>0</v>
      </c>
      <c r="G36" s="25">
        <f t="shared" si="6"/>
        <v>0</v>
      </c>
      <c r="H36" s="41"/>
    </row>
    <row r="37" spans="2:8" x14ac:dyDescent="0.25">
      <c r="B37" s="533"/>
      <c r="C37" s="42" t="s">
        <v>15</v>
      </c>
      <c r="D37" s="29"/>
      <c r="E37" s="71"/>
      <c r="F37" s="43"/>
      <c r="G37" s="43"/>
      <c r="H37" s="44"/>
    </row>
    <row r="38" spans="2:8" ht="25.5" x14ac:dyDescent="0.25">
      <c r="B38" s="533"/>
      <c r="C38" s="45" t="s">
        <v>16</v>
      </c>
      <c r="D38" s="32">
        <v>0</v>
      </c>
      <c r="E38" s="32">
        <v>0</v>
      </c>
      <c r="F38" s="32">
        <v>0</v>
      </c>
      <c r="G38" s="32">
        <v>0</v>
      </c>
      <c r="H38" s="44"/>
    </row>
    <row r="39" spans="2:8" ht="21.75" customHeight="1" x14ac:dyDescent="0.25">
      <c r="B39" s="37" t="s">
        <v>581</v>
      </c>
      <c r="C39" s="195" t="s">
        <v>582</v>
      </c>
      <c r="D39" s="21"/>
      <c r="E39" s="179"/>
      <c r="F39" s="21"/>
      <c r="G39" s="21"/>
      <c r="H39" s="139"/>
    </row>
    <row r="40" spans="2:8" x14ac:dyDescent="0.25">
      <c r="B40" s="532"/>
      <c r="C40" s="23" t="s">
        <v>14</v>
      </c>
      <c r="D40" s="25">
        <f>D42</f>
        <v>67.900000000000006</v>
      </c>
      <c r="E40" s="165">
        <f t="shared" ref="E40:G40" si="7">E42</f>
        <v>86.3</v>
      </c>
      <c r="F40" s="25">
        <f t="shared" si="7"/>
        <v>70</v>
      </c>
      <c r="G40" s="25">
        <f t="shared" si="7"/>
        <v>70</v>
      </c>
      <c r="H40" s="41"/>
    </row>
    <row r="41" spans="2:8" x14ac:dyDescent="0.25">
      <c r="B41" s="533"/>
      <c r="C41" s="42" t="s">
        <v>15</v>
      </c>
      <c r="D41" s="29"/>
      <c r="E41" s="71"/>
      <c r="F41" s="43"/>
      <c r="G41" s="43"/>
      <c r="H41" s="44"/>
    </row>
    <row r="42" spans="2:8" ht="25.5" x14ac:dyDescent="0.25">
      <c r="B42" s="533"/>
      <c r="C42" s="45" t="s">
        <v>16</v>
      </c>
      <c r="D42" s="32">
        <v>67.900000000000006</v>
      </c>
      <c r="E42" s="32">
        <v>86.3</v>
      </c>
      <c r="F42" s="32">
        <v>70</v>
      </c>
      <c r="G42" s="32">
        <v>70</v>
      </c>
      <c r="H42" s="44"/>
    </row>
    <row r="43" spans="2:8" ht="34.5" customHeight="1" x14ac:dyDescent="0.25">
      <c r="B43" s="37" t="s">
        <v>583</v>
      </c>
      <c r="C43" s="37" t="s">
        <v>584</v>
      </c>
      <c r="D43" s="239"/>
      <c r="E43" s="179"/>
      <c r="F43" s="21"/>
      <c r="G43" s="21"/>
      <c r="H43" s="139" t="s">
        <v>585</v>
      </c>
    </row>
    <row r="44" spans="2:8" x14ac:dyDescent="0.25">
      <c r="B44" s="532"/>
      <c r="C44" s="23" t="s">
        <v>14</v>
      </c>
      <c r="D44" s="25">
        <f>D46</f>
        <v>2482</v>
      </c>
      <c r="E44" s="165">
        <f t="shared" ref="E44:G44" si="8">E46</f>
        <v>3200</v>
      </c>
      <c r="F44" s="25">
        <f t="shared" si="8"/>
        <v>3200</v>
      </c>
      <c r="G44" s="25">
        <f t="shared" si="8"/>
        <v>3200</v>
      </c>
      <c r="H44" s="41"/>
    </row>
    <row r="45" spans="2:8" x14ac:dyDescent="0.25">
      <c r="B45" s="533"/>
      <c r="C45" s="42" t="s">
        <v>15</v>
      </c>
      <c r="D45" s="29"/>
      <c r="E45" s="71"/>
      <c r="F45" s="43"/>
      <c r="G45" s="43"/>
      <c r="H45" s="44"/>
    </row>
    <row r="46" spans="2:8" ht="25.5" x14ac:dyDescent="0.25">
      <c r="B46" s="533"/>
      <c r="C46" s="45" t="s">
        <v>16</v>
      </c>
      <c r="D46" s="32">
        <v>2482</v>
      </c>
      <c r="E46" s="32">
        <v>3200</v>
      </c>
      <c r="F46" s="32">
        <v>3200</v>
      </c>
      <c r="G46" s="32">
        <v>3200</v>
      </c>
      <c r="H46" s="44"/>
    </row>
    <row r="47" spans="2:8" x14ac:dyDescent="0.25">
      <c r="B47" s="37" t="s">
        <v>586</v>
      </c>
      <c r="C47" s="37" t="s">
        <v>587</v>
      </c>
      <c r="D47" s="239"/>
      <c r="E47" s="179"/>
      <c r="F47" s="21"/>
      <c r="G47" s="21"/>
      <c r="H47" s="139"/>
    </row>
    <row r="48" spans="2:8" x14ac:dyDescent="0.25">
      <c r="B48" s="532"/>
      <c r="C48" s="23" t="s">
        <v>14</v>
      </c>
      <c r="D48" s="25">
        <f>D50</f>
        <v>1145.5999999999999</v>
      </c>
      <c r="E48" s="165">
        <f t="shared" ref="E48:G48" si="9">E50</f>
        <v>1322.3</v>
      </c>
      <c r="F48" s="25">
        <f t="shared" si="9"/>
        <v>1322.3</v>
      </c>
      <c r="G48" s="25">
        <f t="shared" si="9"/>
        <v>1322.3</v>
      </c>
      <c r="H48" s="41"/>
    </row>
    <row r="49" spans="2:8" x14ac:dyDescent="0.25">
      <c r="B49" s="533"/>
      <c r="C49" s="42" t="s">
        <v>15</v>
      </c>
      <c r="D49" s="29"/>
      <c r="E49" s="71"/>
      <c r="F49" s="43"/>
      <c r="G49" s="43"/>
      <c r="H49" s="44"/>
    </row>
    <row r="50" spans="2:8" ht="25.5" x14ac:dyDescent="0.25">
      <c r="B50" s="533"/>
      <c r="C50" s="45" t="s">
        <v>16</v>
      </c>
      <c r="D50" s="32">
        <v>1145.5999999999999</v>
      </c>
      <c r="E50" s="32">
        <v>1322.3</v>
      </c>
      <c r="F50" s="32">
        <v>1322.3</v>
      </c>
      <c r="G50" s="32">
        <v>1322.3</v>
      </c>
      <c r="H50" s="44"/>
    </row>
    <row r="51" spans="2:8" ht="25.5" x14ac:dyDescent="0.25">
      <c r="B51" s="37" t="s">
        <v>588</v>
      </c>
      <c r="C51" s="224" t="s">
        <v>589</v>
      </c>
      <c r="D51" s="239"/>
      <c r="E51" s="179"/>
      <c r="F51" s="21"/>
      <c r="G51" s="21"/>
      <c r="H51" s="139"/>
    </row>
    <row r="52" spans="2:8" x14ac:dyDescent="0.25">
      <c r="B52" s="532"/>
      <c r="C52" s="23" t="s">
        <v>14</v>
      </c>
      <c r="D52" s="25">
        <f>D54</f>
        <v>592.4</v>
      </c>
      <c r="E52" s="165">
        <f t="shared" ref="E52:G52" si="10">E54</f>
        <v>610</v>
      </c>
      <c r="F52" s="25">
        <f t="shared" si="10"/>
        <v>610</v>
      </c>
      <c r="G52" s="25">
        <f t="shared" si="10"/>
        <v>610</v>
      </c>
      <c r="H52" s="41"/>
    </row>
    <row r="53" spans="2:8" x14ac:dyDescent="0.25">
      <c r="B53" s="533"/>
      <c r="C53" s="42" t="s">
        <v>15</v>
      </c>
      <c r="D53" s="29"/>
      <c r="E53" s="71"/>
      <c r="F53" s="43"/>
      <c r="G53" s="43"/>
      <c r="H53" s="44"/>
    </row>
    <row r="54" spans="2:8" ht="25.5" x14ac:dyDescent="0.25">
      <c r="B54" s="533"/>
      <c r="C54" s="45" t="s">
        <v>16</v>
      </c>
      <c r="D54" s="32">
        <v>592.4</v>
      </c>
      <c r="E54" s="32">
        <v>610</v>
      </c>
      <c r="F54" s="32">
        <v>610</v>
      </c>
      <c r="G54" s="32">
        <v>610</v>
      </c>
      <c r="H54" s="44"/>
    </row>
    <row r="55" spans="2:8" x14ac:dyDescent="0.25">
      <c r="B55" s="37" t="s">
        <v>590</v>
      </c>
      <c r="C55" s="37" t="s">
        <v>591</v>
      </c>
      <c r="D55" s="239"/>
      <c r="E55" s="179"/>
      <c r="F55" s="21"/>
      <c r="G55" s="21"/>
      <c r="H55" s="139"/>
    </row>
    <row r="56" spans="2:8" x14ac:dyDescent="0.25">
      <c r="B56" s="532"/>
      <c r="C56" s="23" t="s">
        <v>14</v>
      </c>
      <c r="D56" s="25">
        <f>D58</f>
        <v>133.30000000000001</v>
      </c>
      <c r="E56" s="165">
        <f t="shared" ref="E56:G56" si="11">E58</f>
        <v>129.19999999999999</v>
      </c>
      <c r="F56" s="25">
        <f t="shared" si="11"/>
        <v>129.19999999999999</v>
      </c>
      <c r="G56" s="25">
        <f t="shared" si="11"/>
        <v>129.19999999999999</v>
      </c>
      <c r="H56" s="41"/>
    </row>
    <row r="57" spans="2:8" x14ac:dyDescent="0.25">
      <c r="B57" s="533"/>
      <c r="C57" s="42" t="s">
        <v>15</v>
      </c>
      <c r="D57" s="29"/>
      <c r="E57" s="71"/>
      <c r="F57" s="43"/>
      <c r="G57" s="43"/>
      <c r="H57" s="44"/>
    </row>
    <row r="58" spans="2:8" ht="25.5" x14ac:dyDescent="0.25">
      <c r="B58" s="533"/>
      <c r="C58" s="45" t="s">
        <v>16</v>
      </c>
      <c r="D58" s="32">
        <v>133.30000000000001</v>
      </c>
      <c r="E58" s="32">
        <v>129.19999999999999</v>
      </c>
      <c r="F58" s="32">
        <v>129.19999999999999</v>
      </c>
      <c r="G58" s="32">
        <v>129.19999999999999</v>
      </c>
      <c r="H58" s="44"/>
    </row>
    <row r="59" spans="2:8" x14ac:dyDescent="0.25">
      <c r="B59" s="37" t="s">
        <v>592</v>
      </c>
      <c r="C59" s="37" t="s">
        <v>593</v>
      </c>
      <c r="D59" s="239"/>
      <c r="E59" s="179"/>
      <c r="F59" s="21"/>
      <c r="G59" s="21"/>
      <c r="H59" s="139"/>
    </row>
    <row r="60" spans="2:8" x14ac:dyDescent="0.25">
      <c r="B60" s="532"/>
      <c r="C60" s="23" t="s">
        <v>14</v>
      </c>
      <c r="D60" s="25">
        <f>D62</f>
        <v>38</v>
      </c>
      <c r="E60" s="165">
        <f t="shared" ref="E60:G60" si="12">E62</f>
        <v>38</v>
      </c>
      <c r="F60" s="25">
        <f t="shared" si="12"/>
        <v>38</v>
      </c>
      <c r="G60" s="25">
        <f t="shared" si="12"/>
        <v>38</v>
      </c>
      <c r="H60" s="41"/>
    </row>
    <row r="61" spans="2:8" x14ac:dyDescent="0.25">
      <c r="B61" s="533"/>
      <c r="C61" s="42" t="s">
        <v>15</v>
      </c>
      <c r="D61" s="29"/>
      <c r="E61" s="71"/>
      <c r="F61" s="43"/>
      <c r="G61" s="43"/>
      <c r="H61" s="44"/>
    </row>
    <row r="62" spans="2:8" ht="25.5" x14ac:dyDescent="0.25">
      <c r="B62" s="533"/>
      <c r="C62" s="45" t="s">
        <v>16</v>
      </c>
      <c r="D62" s="32">
        <v>38</v>
      </c>
      <c r="E62" s="32">
        <v>38</v>
      </c>
      <c r="F62" s="32">
        <v>38</v>
      </c>
      <c r="G62" s="32">
        <v>38</v>
      </c>
      <c r="H62" s="44"/>
    </row>
    <row r="63" spans="2:8" x14ac:dyDescent="0.25">
      <c r="B63" s="37" t="s">
        <v>594</v>
      </c>
      <c r="C63" s="195" t="s">
        <v>595</v>
      </c>
      <c r="D63" s="239"/>
      <c r="E63" s="179"/>
      <c r="F63" s="179"/>
      <c r="G63" s="179"/>
      <c r="H63" s="139"/>
    </row>
    <row r="64" spans="2:8" x14ac:dyDescent="0.25">
      <c r="B64" s="532"/>
      <c r="C64" s="23" t="s">
        <v>14</v>
      </c>
      <c r="D64" s="165">
        <f>D66</f>
        <v>378.7</v>
      </c>
      <c r="E64" s="165">
        <f t="shared" ref="E64:G64" si="13">E66</f>
        <v>315.2</v>
      </c>
      <c r="F64" s="165">
        <f t="shared" si="13"/>
        <v>800</v>
      </c>
      <c r="G64" s="165">
        <f t="shared" si="13"/>
        <v>800</v>
      </c>
      <c r="H64" s="41"/>
    </row>
    <row r="65" spans="2:8" x14ac:dyDescent="0.25">
      <c r="B65" s="533"/>
      <c r="C65" s="42" t="s">
        <v>15</v>
      </c>
      <c r="D65" s="199"/>
      <c r="E65" s="71"/>
      <c r="F65" s="71"/>
      <c r="G65" s="71"/>
      <c r="H65" s="44"/>
    </row>
    <row r="66" spans="2:8" ht="25.5" x14ac:dyDescent="0.25">
      <c r="B66" s="533"/>
      <c r="C66" s="45" t="s">
        <v>16</v>
      </c>
      <c r="D66" s="32">
        <v>378.7</v>
      </c>
      <c r="E66" s="32">
        <v>315.2</v>
      </c>
      <c r="F66" s="32">
        <v>800</v>
      </c>
      <c r="G66" s="32">
        <v>800</v>
      </c>
      <c r="H66" s="44"/>
    </row>
    <row r="67" spans="2:8" x14ac:dyDescent="0.25">
      <c r="B67" s="37" t="s">
        <v>596</v>
      </c>
      <c r="C67" s="195" t="s">
        <v>597</v>
      </c>
      <c r="D67" s="239"/>
      <c r="E67" s="179"/>
      <c r="F67" s="179"/>
      <c r="G67" s="179"/>
      <c r="H67" s="139"/>
    </row>
    <row r="68" spans="2:8" x14ac:dyDescent="0.25">
      <c r="B68" s="532"/>
      <c r="C68" s="23" t="s">
        <v>14</v>
      </c>
      <c r="D68" s="25">
        <f>D70</f>
        <v>45</v>
      </c>
      <c r="E68" s="165">
        <f t="shared" ref="E68:G68" si="14">E70</f>
        <v>130</v>
      </c>
      <c r="F68" s="25">
        <f t="shared" si="14"/>
        <v>200</v>
      </c>
      <c r="G68" s="25">
        <f t="shared" si="14"/>
        <v>200</v>
      </c>
      <c r="H68" s="41"/>
    </row>
    <row r="69" spans="2:8" x14ac:dyDescent="0.25">
      <c r="B69" s="533"/>
      <c r="C69" s="42" t="s">
        <v>15</v>
      </c>
      <c r="D69" s="29"/>
      <c r="E69" s="71"/>
      <c r="F69" s="43"/>
      <c r="G69" s="43"/>
      <c r="H69" s="44"/>
    </row>
    <row r="70" spans="2:8" ht="25.5" x14ac:dyDescent="0.25">
      <c r="B70" s="533"/>
      <c r="C70" s="45" t="s">
        <v>16</v>
      </c>
      <c r="D70" s="32">
        <v>45</v>
      </c>
      <c r="E70" s="32">
        <v>130</v>
      </c>
      <c r="F70" s="32">
        <v>200</v>
      </c>
      <c r="G70" s="32">
        <v>200</v>
      </c>
      <c r="H70" s="44"/>
    </row>
    <row r="71" spans="2:8" ht="25.5" x14ac:dyDescent="0.25">
      <c r="B71" s="37" t="s">
        <v>598</v>
      </c>
      <c r="C71" s="195" t="s">
        <v>599</v>
      </c>
      <c r="D71" s="239"/>
      <c r="E71" s="179"/>
      <c r="F71" s="21"/>
      <c r="G71" s="21"/>
      <c r="H71" s="139" t="s">
        <v>578</v>
      </c>
    </row>
    <row r="72" spans="2:8" x14ac:dyDescent="0.25">
      <c r="B72" s="532"/>
      <c r="C72" s="23" t="s">
        <v>14</v>
      </c>
      <c r="D72" s="25">
        <f>D74+D75</f>
        <v>102.59399999999999</v>
      </c>
      <c r="E72" s="165">
        <f t="shared" ref="E72:G72" si="15">E74+E75</f>
        <v>80</v>
      </c>
      <c r="F72" s="25">
        <f t="shared" si="15"/>
        <v>0</v>
      </c>
      <c r="G72" s="25">
        <f t="shared" si="15"/>
        <v>0</v>
      </c>
      <c r="H72" s="41"/>
    </row>
    <row r="73" spans="2:8" x14ac:dyDescent="0.25">
      <c r="B73" s="533"/>
      <c r="C73" s="42" t="s">
        <v>15</v>
      </c>
      <c r="D73" s="29"/>
      <c r="E73" s="71"/>
      <c r="F73" s="43"/>
      <c r="G73" s="43"/>
      <c r="H73" s="44"/>
    </row>
    <row r="74" spans="2:8" ht="25.5" x14ac:dyDescent="0.25">
      <c r="B74" s="533"/>
      <c r="C74" s="45" t="s">
        <v>16</v>
      </c>
      <c r="D74" s="32">
        <v>70</v>
      </c>
      <c r="E74" s="32">
        <v>80</v>
      </c>
      <c r="F74" s="32">
        <v>0</v>
      </c>
      <c r="G74" s="32">
        <v>0</v>
      </c>
      <c r="H74" s="44"/>
    </row>
    <row r="75" spans="2:8" ht="25.5" x14ac:dyDescent="0.25">
      <c r="B75" s="393"/>
      <c r="C75" s="46" t="s">
        <v>24</v>
      </c>
      <c r="D75" s="48">
        <v>32.594000000000001</v>
      </c>
      <c r="E75" s="48">
        <v>0</v>
      </c>
      <c r="F75" s="48">
        <v>0</v>
      </c>
      <c r="G75" s="48">
        <v>0</v>
      </c>
      <c r="H75" s="148"/>
    </row>
    <row r="76" spans="2:8" ht="25.5" x14ac:dyDescent="0.25">
      <c r="B76" s="14" t="s">
        <v>600</v>
      </c>
      <c r="C76" s="14" t="s">
        <v>601</v>
      </c>
      <c r="D76" s="58"/>
      <c r="E76" s="58"/>
      <c r="F76" s="58"/>
      <c r="G76" s="58"/>
      <c r="H76" s="15"/>
    </row>
    <row r="77" spans="2:8" ht="25.5" x14ac:dyDescent="0.25">
      <c r="B77" s="37" t="s">
        <v>602</v>
      </c>
      <c r="C77" s="195" t="s">
        <v>603</v>
      </c>
      <c r="D77" s="239"/>
      <c r="E77" s="179"/>
      <c r="F77" s="21"/>
      <c r="G77" s="21"/>
      <c r="H77" s="139"/>
    </row>
    <row r="78" spans="2:8" x14ac:dyDescent="0.25">
      <c r="B78" s="532"/>
      <c r="C78" s="23" t="s">
        <v>14</v>
      </c>
      <c r="D78" s="25">
        <f>D80</f>
        <v>0.5</v>
      </c>
      <c r="E78" s="165">
        <f t="shared" ref="E78:G78" si="16">E80</f>
        <v>0.5</v>
      </c>
      <c r="F78" s="25">
        <f t="shared" si="16"/>
        <v>0.5</v>
      </c>
      <c r="G78" s="25">
        <f t="shared" si="16"/>
        <v>0.5</v>
      </c>
      <c r="H78" s="41"/>
    </row>
    <row r="79" spans="2:8" x14ac:dyDescent="0.25">
      <c r="B79" s="533"/>
      <c r="C79" s="42" t="s">
        <v>15</v>
      </c>
      <c r="D79" s="29"/>
      <c r="E79" s="71"/>
      <c r="F79" s="43"/>
      <c r="G79" s="43"/>
      <c r="H79" s="44"/>
    </row>
    <row r="80" spans="2:8" x14ac:dyDescent="0.25">
      <c r="B80" s="533"/>
      <c r="C80" s="196" t="s">
        <v>36</v>
      </c>
      <c r="D80" s="197">
        <v>0.5</v>
      </c>
      <c r="E80" s="197">
        <v>0.5</v>
      </c>
      <c r="F80" s="197">
        <v>0.5</v>
      </c>
      <c r="G80" s="197">
        <v>0.5</v>
      </c>
      <c r="H80" s="225"/>
    </row>
    <row r="81" spans="2:8" ht="34.5" customHeight="1" x14ac:dyDescent="0.25">
      <c r="B81" s="37" t="s">
        <v>604</v>
      </c>
      <c r="C81" s="195" t="s">
        <v>605</v>
      </c>
      <c r="D81" s="239"/>
      <c r="E81" s="179"/>
      <c r="F81" s="21"/>
      <c r="G81" s="21"/>
      <c r="H81" s="139" t="s">
        <v>606</v>
      </c>
    </row>
    <row r="82" spans="2:8" x14ac:dyDescent="0.25">
      <c r="B82" s="532"/>
      <c r="C82" s="23" t="s">
        <v>14</v>
      </c>
      <c r="D82" s="25">
        <f>D84</f>
        <v>0.1</v>
      </c>
      <c r="E82" s="165">
        <f t="shared" ref="E82:G82" si="17">E84</f>
        <v>0.1</v>
      </c>
      <c r="F82" s="25">
        <f t="shared" si="17"/>
        <v>0.1</v>
      </c>
      <c r="G82" s="25">
        <f t="shared" si="17"/>
        <v>0.1</v>
      </c>
      <c r="H82" s="41"/>
    </row>
    <row r="83" spans="2:8" x14ac:dyDescent="0.25">
      <c r="B83" s="533"/>
      <c r="C83" s="42" t="s">
        <v>15</v>
      </c>
      <c r="D83" s="29"/>
      <c r="E83" s="71"/>
      <c r="F83" s="43"/>
      <c r="G83" s="43"/>
      <c r="H83" s="44"/>
    </row>
    <row r="84" spans="2:8" x14ac:dyDescent="0.25">
      <c r="B84" s="533"/>
      <c r="C84" s="196" t="s">
        <v>36</v>
      </c>
      <c r="D84" s="197">
        <v>0.1</v>
      </c>
      <c r="E84" s="197">
        <v>0.1</v>
      </c>
      <c r="F84" s="197">
        <v>0.1</v>
      </c>
      <c r="G84" s="197">
        <v>0.1</v>
      </c>
      <c r="H84" s="225"/>
    </row>
    <row r="85" spans="2:8" ht="21.75" customHeight="1" x14ac:dyDescent="0.25">
      <c r="B85" s="37" t="s">
        <v>607</v>
      </c>
      <c r="C85" s="195" t="s">
        <v>608</v>
      </c>
      <c r="D85" s="239"/>
      <c r="E85" s="179"/>
      <c r="F85" s="21"/>
      <c r="G85" s="21"/>
      <c r="H85" s="139" t="s">
        <v>606</v>
      </c>
    </row>
    <row r="86" spans="2:8" x14ac:dyDescent="0.25">
      <c r="B86" s="532"/>
      <c r="C86" s="23" t="s">
        <v>14</v>
      </c>
      <c r="D86" s="165">
        <f>D88</f>
        <v>8.23</v>
      </c>
      <c r="E86" s="165">
        <f t="shared" ref="E86:G86" si="18">E88</f>
        <v>9</v>
      </c>
      <c r="F86" s="165">
        <f t="shared" si="18"/>
        <v>8.23</v>
      </c>
      <c r="G86" s="165">
        <f t="shared" si="18"/>
        <v>8.23</v>
      </c>
      <c r="H86" s="41"/>
    </row>
    <row r="87" spans="2:8" x14ac:dyDescent="0.25">
      <c r="B87" s="533"/>
      <c r="C87" s="42" t="s">
        <v>15</v>
      </c>
      <c r="D87" s="199"/>
      <c r="E87" s="71"/>
      <c r="F87" s="71"/>
      <c r="G87" s="71"/>
      <c r="H87" s="44"/>
    </row>
    <row r="88" spans="2:8" x14ac:dyDescent="0.25">
      <c r="B88" s="533"/>
      <c r="C88" s="196" t="s">
        <v>36</v>
      </c>
      <c r="D88" s="197">
        <v>8.23</v>
      </c>
      <c r="E88" s="197">
        <v>9</v>
      </c>
      <c r="F88" s="197">
        <v>8.23</v>
      </c>
      <c r="G88" s="197">
        <v>8.23</v>
      </c>
      <c r="H88" s="225"/>
    </row>
    <row r="89" spans="2:8" x14ac:dyDescent="0.25">
      <c r="B89" s="37" t="s">
        <v>609</v>
      </c>
      <c r="C89" s="195" t="s">
        <v>610</v>
      </c>
      <c r="D89" s="239"/>
      <c r="E89" s="179"/>
      <c r="F89" s="21"/>
      <c r="G89" s="21"/>
      <c r="H89" s="139" t="s">
        <v>606</v>
      </c>
    </row>
    <row r="90" spans="2:8" x14ac:dyDescent="0.25">
      <c r="B90" s="532"/>
      <c r="C90" s="23" t="s">
        <v>14</v>
      </c>
      <c r="D90" s="25">
        <f>D92</f>
        <v>25.5</v>
      </c>
      <c r="E90" s="165">
        <f t="shared" ref="E90:G90" si="19">E92</f>
        <v>25.5</v>
      </c>
      <c r="F90" s="25">
        <f t="shared" si="19"/>
        <v>25.5</v>
      </c>
      <c r="G90" s="25">
        <f t="shared" si="19"/>
        <v>25.5</v>
      </c>
      <c r="H90" s="41"/>
    </row>
    <row r="91" spans="2:8" x14ac:dyDescent="0.25">
      <c r="B91" s="533"/>
      <c r="C91" s="42" t="s">
        <v>15</v>
      </c>
      <c r="D91" s="29"/>
      <c r="E91" s="71"/>
      <c r="F91" s="43"/>
      <c r="G91" s="43"/>
      <c r="H91" s="44"/>
    </row>
    <row r="92" spans="2:8" x14ac:dyDescent="0.25">
      <c r="B92" s="533"/>
      <c r="C92" s="196" t="s">
        <v>36</v>
      </c>
      <c r="D92" s="197">
        <v>25.5</v>
      </c>
      <c r="E92" s="197">
        <v>25.5</v>
      </c>
      <c r="F92" s="197">
        <v>25.5</v>
      </c>
      <c r="G92" s="197">
        <v>25.5</v>
      </c>
      <c r="H92" s="225"/>
    </row>
    <row r="93" spans="2:8" x14ac:dyDescent="0.25">
      <c r="B93" s="37" t="s">
        <v>611</v>
      </c>
      <c r="C93" s="195" t="s">
        <v>612</v>
      </c>
      <c r="D93" s="239"/>
      <c r="E93" s="179"/>
      <c r="F93" s="21"/>
      <c r="G93" s="21"/>
      <c r="H93" s="139" t="s">
        <v>606</v>
      </c>
    </row>
    <row r="94" spans="2:8" x14ac:dyDescent="0.25">
      <c r="B94" s="532"/>
      <c r="C94" s="23" t="s">
        <v>14</v>
      </c>
      <c r="D94" s="25">
        <f>D96</f>
        <v>4</v>
      </c>
      <c r="E94" s="165">
        <f t="shared" ref="E94:G94" si="20">E96</f>
        <v>4</v>
      </c>
      <c r="F94" s="25">
        <f t="shared" si="20"/>
        <v>4</v>
      </c>
      <c r="G94" s="25">
        <f t="shared" si="20"/>
        <v>4</v>
      </c>
      <c r="H94" s="41"/>
    </row>
    <row r="95" spans="2:8" x14ac:dyDescent="0.25">
      <c r="B95" s="533"/>
      <c r="C95" s="42" t="s">
        <v>15</v>
      </c>
      <c r="D95" s="29"/>
      <c r="E95" s="71"/>
      <c r="F95" s="43"/>
      <c r="G95" s="43"/>
      <c r="H95" s="44"/>
    </row>
    <row r="96" spans="2:8" x14ac:dyDescent="0.25">
      <c r="B96" s="533"/>
      <c r="C96" s="196" t="s">
        <v>36</v>
      </c>
      <c r="D96" s="197">
        <v>4</v>
      </c>
      <c r="E96" s="197">
        <v>4</v>
      </c>
      <c r="F96" s="197">
        <v>4</v>
      </c>
      <c r="G96" s="197">
        <v>4</v>
      </c>
      <c r="H96" s="225"/>
    </row>
    <row r="97" spans="2:8" x14ac:dyDescent="0.25">
      <c r="B97" s="37" t="s">
        <v>613</v>
      </c>
      <c r="C97" s="195" t="s">
        <v>614</v>
      </c>
      <c r="D97" s="21"/>
      <c r="E97" s="179"/>
      <c r="F97" s="21"/>
      <c r="G97" s="21"/>
      <c r="H97" s="139" t="s">
        <v>606</v>
      </c>
    </row>
    <row r="98" spans="2:8" x14ac:dyDescent="0.25">
      <c r="B98" s="532"/>
      <c r="C98" s="23" t="s">
        <v>14</v>
      </c>
      <c r="D98" s="25">
        <f>D100+D101</f>
        <v>10.9</v>
      </c>
      <c r="E98" s="165">
        <f>E100+E101</f>
        <v>25.200000000000003</v>
      </c>
      <c r="F98" s="25">
        <f>F100+F101</f>
        <v>23.8</v>
      </c>
      <c r="G98" s="25">
        <f>G100+G101</f>
        <v>23.8</v>
      </c>
      <c r="H98" s="41"/>
    </row>
    <row r="99" spans="2:8" x14ac:dyDescent="0.25">
      <c r="B99" s="533"/>
      <c r="C99" s="42" t="s">
        <v>15</v>
      </c>
      <c r="D99" s="29"/>
      <c r="E99" s="71"/>
      <c r="F99" s="43"/>
      <c r="G99" s="43"/>
      <c r="H99" s="44"/>
    </row>
    <row r="100" spans="2:8" ht="25.5" x14ac:dyDescent="0.25">
      <c r="B100" s="533"/>
      <c r="C100" s="358" t="s">
        <v>16</v>
      </c>
      <c r="D100" s="359">
        <v>0</v>
      </c>
      <c r="E100" s="71">
        <v>13.3</v>
      </c>
      <c r="F100" s="359">
        <v>11.9</v>
      </c>
      <c r="G100" s="359">
        <v>11.9</v>
      </c>
      <c r="H100" s="44"/>
    </row>
    <row r="101" spans="2:8" x14ac:dyDescent="0.2">
      <c r="B101" s="393"/>
      <c r="C101" s="361" t="s">
        <v>36</v>
      </c>
      <c r="D101" s="362">
        <v>10.9</v>
      </c>
      <c r="E101" s="197">
        <v>11.9</v>
      </c>
      <c r="F101" s="360">
        <v>11.9</v>
      </c>
      <c r="G101" s="360">
        <v>11.9</v>
      </c>
      <c r="H101" s="272"/>
    </row>
    <row r="102" spans="2:8" x14ac:dyDescent="0.25">
      <c r="B102" s="37" t="s">
        <v>615</v>
      </c>
      <c r="C102" s="198" t="s">
        <v>616</v>
      </c>
      <c r="D102" s="179"/>
      <c r="E102" s="179"/>
      <c r="F102" s="21"/>
      <c r="G102" s="21"/>
      <c r="H102" s="139" t="s">
        <v>606</v>
      </c>
    </row>
    <row r="103" spans="2:8" x14ac:dyDescent="0.25">
      <c r="B103" s="398"/>
      <c r="C103" s="23" t="s">
        <v>14</v>
      </c>
      <c r="D103" s="25">
        <f>D105</f>
        <v>19.899999999999999</v>
      </c>
      <c r="E103" s="165">
        <f>E105</f>
        <v>40.9</v>
      </c>
      <c r="F103" s="25">
        <f>F105</f>
        <v>42</v>
      </c>
      <c r="G103" s="25">
        <f>G105</f>
        <v>44</v>
      </c>
      <c r="H103" s="41"/>
    </row>
    <row r="104" spans="2:8" x14ac:dyDescent="0.25">
      <c r="B104" s="399"/>
      <c r="C104" s="42" t="s">
        <v>15</v>
      </c>
      <c r="D104" s="29"/>
      <c r="E104" s="71"/>
      <c r="F104" s="43"/>
      <c r="G104" s="43"/>
      <c r="H104" s="44"/>
    </row>
    <row r="105" spans="2:8" x14ac:dyDescent="0.2">
      <c r="B105" s="399"/>
      <c r="C105" s="361" t="s">
        <v>36</v>
      </c>
      <c r="D105" s="271">
        <v>19.899999999999999</v>
      </c>
      <c r="E105" s="197">
        <v>40.9</v>
      </c>
      <c r="F105" s="367">
        <v>42</v>
      </c>
      <c r="G105" s="367">
        <v>44</v>
      </c>
      <c r="H105" s="272"/>
    </row>
    <row r="106" spans="2:8" ht="25.5" x14ac:dyDescent="0.25">
      <c r="B106" s="37" t="s">
        <v>617</v>
      </c>
      <c r="C106" s="198" t="s">
        <v>618</v>
      </c>
      <c r="D106" s="179"/>
      <c r="E106" s="529"/>
      <c r="F106" s="21"/>
      <c r="G106" s="21"/>
      <c r="H106" s="139"/>
    </row>
    <row r="107" spans="2:8" x14ac:dyDescent="0.25">
      <c r="B107" s="578"/>
      <c r="C107" s="23" t="s">
        <v>14</v>
      </c>
      <c r="D107" s="25">
        <f>D109</f>
        <v>0</v>
      </c>
      <c r="E107" s="165">
        <f t="shared" ref="E107:G107" si="21">E109</f>
        <v>0</v>
      </c>
      <c r="F107" s="25">
        <f t="shared" si="21"/>
        <v>0</v>
      </c>
      <c r="G107" s="25">
        <f t="shared" si="21"/>
        <v>0</v>
      </c>
      <c r="H107" s="41"/>
    </row>
    <row r="108" spans="2:8" x14ac:dyDescent="0.25">
      <c r="B108" s="579"/>
      <c r="C108" s="42" t="s">
        <v>15</v>
      </c>
      <c r="D108" s="29"/>
      <c r="E108" s="71"/>
      <c r="F108" s="43"/>
      <c r="G108" s="43"/>
      <c r="H108" s="44"/>
    </row>
    <row r="109" spans="2:8" x14ac:dyDescent="0.25">
      <c r="B109" s="633"/>
      <c r="C109" s="196" t="s">
        <v>36</v>
      </c>
      <c r="D109" s="197">
        <v>0</v>
      </c>
      <c r="E109" s="197">
        <v>0</v>
      </c>
      <c r="F109" s="197">
        <v>0</v>
      </c>
      <c r="G109" s="197">
        <v>0</v>
      </c>
      <c r="H109" s="225"/>
    </row>
    <row r="110" spans="2:8" ht="33" customHeight="1" x14ac:dyDescent="0.25">
      <c r="B110" s="37" t="s">
        <v>619</v>
      </c>
      <c r="C110" s="178" t="s">
        <v>620</v>
      </c>
      <c r="D110" s="179"/>
      <c r="E110" s="179"/>
      <c r="F110" s="21"/>
      <c r="G110" s="21"/>
      <c r="H110" s="139"/>
    </row>
    <row r="111" spans="2:8" ht="12.75" customHeight="1" x14ac:dyDescent="0.25">
      <c r="B111" s="578"/>
      <c r="C111" s="23" t="s">
        <v>14</v>
      </c>
      <c r="D111" s="25">
        <f>D113+D114</f>
        <v>1289.9000000000001</v>
      </c>
      <c r="E111" s="165">
        <f t="shared" ref="E111:G111" si="22">E113+E114</f>
        <v>1416.3</v>
      </c>
      <c r="F111" s="25">
        <f t="shared" si="22"/>
        <v>1300</v>
      </c>
      <c r="G111" s="25">
        <f t="shared" si="22"/>
        <v>1300</v>
      </c>
      <c r="H111" s="41"/>
    </row>
    <row r="112" spans="2:8" x14ac:dyDescent="0.25">
      <c r="B112" s="579"/>
      <c r="C112" s="42" t="s">
        <v>15</v>
      </c>
      <c r="D112" s="29"/>
      <c r="E112" s="71"/>
      <c r="F112" s="43"/>
      <c r="G112" s="43"/>
      <c r="H112" s="44"/>
    </row>
    <row r="113" spans="2:8" ht="25.5" x14ac:dyDescent="0.25">
      <c r="B113" s="580"/>
      <c r="C113" s="45" t="s">
        <v>16</v>
      </c>
      <c r="D113" s="32">
        <v>0</v>
      </c>
      <c r="E113" s="32">
        <v>0</v>
      </c>
      <c r="F113" s="66">
        <v>0</v>
      </c>
      <c r="G113" s="66">
        <v>0</v>
      </c>
      <c r="H113" s="44"/>
    </row>
    <row r="114" spans="2:8" x14ac:dyDescent="0.25">
      <c r="B114" s="399"/>
      <c r="C114" s="196" t="s">
        <v>36</v>
      </c>
      <c r="D114" s="197">
        <v>1289.9000000000001</v>
      </c>
      <c r="E114" s="197">
        <v>1416.3</v>
      </c>
      <c r="F114" s="197">
        <v>1300</v>
      </c>
      <c r="G114" s="197">
        <v>1300</v>
      </c>
      <c r="H114" s="225"/>
    </row>
    <row r="115" spans="2:8" ht="27.75" customHeight="1" x14ac:dyDescent="0.25">
      <c r="B115" s="37" t="s">
        <v>621</v>
      </c>
      <c r="C115" s="178" t="s">
        <v>622</v>
      </c>
      <c r="D115" s="179"/>
      <c r="E115" s="179"/>
      <c r="F115" s="21"/>
      <c r="G115" s="21"/>
      <c r="H115" s="139"/>
    </row>
    <row r="116" spans="2:8" ht="12.75" customHeight="1" x14ac:dyDescent="0.25">
      <c r="B116" s="578"/>
      <c r="C116" s="23" t="s">
        <v>14</v>
      </c>
      <c r="D116" s="25">
        <f>D118+D119</f>
        <v>0</v>
      </c>
      <c r="E116" s="165">
        <f t="shared" ref="E116:G116" si="23">E118+E119</f>
        <v>27.9</v>
      </c>
      <c r="F116" s="25">
        <f t="shared" si="23"/>
        <v>27.9</v>
      </c>
      <c r="G116" s="25">
        <f t="shared" si="23"/>
        <v>27.9</v>
      </c>
      <c r="H116" s="41"/>
    </row>
    <row r="117" spans="2:8" ht="12.75" customHeight="1" x14ac:dyDescent="0.25">
      <c r="B117" s="579"/>
      <c r="C117" s="42" t="s">
        <v>15</v>
      </c>
      <c r="D117" s="236"/>
      <c r="E117" s="71"/>
      <c r="F117" s="29"/>
      <c r="G117" s="29"/>
      <c r="H117" s="44"/>
    </row>
    <row r="118" spans="2:8" ht="25.5" x14ac:dyDescent="0.25">
      <c r="B118" s="579"/>
      <c r="C118" s="45" t="s">
        <v>16</v>
      </c>
      <c r="D118" s="32">
        <v>0</v>
      </c>
      <c r="E118" s="32">
        <v>0</v>
      </c>
      <c r="F118" s="32">
        <v>0</v>
      </c>
      <c r="G118" s="32">
        <v>0</v>
      </c>
      <c r="H118" s="44"/>
    </row>
    <row r="119" spans="2:8" x14ac:dyDescent="0.25">
      <c r="B119" s="616"/>
      <c r="C119" s="163" t="s">
        <v>36</v>
      </c>
      <c r="D119" s="234" t="s">
        <v>382</v>
      </c>
      <c r="E119" s="235">
        <v>27.9</v>
      </c>
      <c r="F119" s="164">
        <v>27.9</v>
      </c>
      <c r="G119" s="164">
        <v>27.9</v>
      </c>
      <c r="H119" s="225"/>
    </row>
    <row r="120" spans="2:8" ht="25.5" customHeight="1" x14ac:dyDescent="0.25">
      <c r="B120" s="37" t="s">
        <v>623</v>
      </c>
      <c r="C120" s="178" t="s">
        <v>624</v>
      </c>
      <c r="D120" s="179"/>
      <c r="E120" s="179"/>
      <c r="F120" s="21"/>
      <c r="G120" s="21"/>
      <c r="H120" s="139"/>
    </row>
    <row r="121" spans="2:8" ht="12.75" customHeight="1" x14ac:dyDescent="0.25">
      <c r="B121" s="578"/>
      <c r="C121" s="23" t="s">
        <v>14</v>
      </c>
      <c r="D121" s="25">
        <f>D123</f>
        <v>0</v>
      </c>
      <c r="E121" s="165">
        <f t="shared" ref="E121:G121" si="24">E123</f>
        <v>0</v>
      </c>
      <c r="F121" s="25">
        <f t="shared" si="24"/>
        <v>0</v>
      </c>
      <c r="G121" s="25">
        <f t="shared" si="24"/>
        <v>0</v>
      </c>
      <c r="H121" s="41"/>
    </row>
    <row r="122" spans="2:8" x14ac:dyDescent="0.25">
      <c r="B122" s="579"/>
      <c r="C122" s="42" t="s">
        <v>15</v>
      </c>
      <c r="D122" s="236"/>
      <c r="E122" s="71"/>
      <c r="F122" s="29"/>
      <c r="G122" s="29"/>
      <c r="H122" s="44"/>
    </row>
    <row r="123" spans="2:8" ht="25.5" x14ac:dyDescent="0.25">
      <c r="B123" s="580"/>
      <c r="C123" s="45" t="s">
        <v>16</v>
      </c>
      <c r="D123" s="32">
        <v>0</v>
      </c>
      <c r="E123" s="32">
        <v>0</v>
      </c>
      <c r="F123" s="66">
        <v>0</v>
      </c>
      <c r="G123" s="66">
        <v>0</v>
      </c>
      <c r="H123" s="44"/>
    </row>
    <row r="124" spans="2:8" ht="21.75" customHeight="1" x14ac:dyDescent="0.25">
      <c r="B124" s="37" t="s">
        <v>625</v>
      </c>
      <c r="C124" s="195" t="s">
        <v>626</v>
      </c>
      <c r="D124" s="179"/>
      <c r="E124" s="179"/>
      <c r="F124" s="21"/>
      <c r="G124" s="21"/>
      <c r="H124" s="139"/>
    </row>
    <row r="125" spans="2:8" ht="12.75" customHeight="1" x14ac:dyDescent="0.25">
      <c r="B125" s="578"/>
      <c r="C125" s="23" t="s">
        <v>14</v>
      </c>
      <c r="D125" s="25">
        <f>D127</f>
        <v>50</v>
      </c>
      <c r="E125" s="165">
        <f t="shared" ref="E125:G125" si="25">E127</f>
        <v>52.8</v>
      </c>
      <c r="F125" s="25">
        <f t="shared" si="25"/>
        <v>37.799999999999997</v>
      </c>
      <c r="G125" s="25">
        <f t="shared" si="25"/>
        <v>37.799999999999997</v>
      </c>
      <c r="H125" s="41"/>
    </row>
    <row r="126" spans="2:8" x14ac:dyDescent="0.25">
      <c r="B126" s="579"/>
      <c r="C126" s="42" t="s">
        <v>15</v>
      </c>
      <c r="D126" s="236"/>
      <c r="E126" s="71"/>
      <c r="F126" s="29"/>
      <c r="G126" s="29"/>
      <c r="H126" s="44"/>
    </row>
    <row r="127" spans="2:8" ht="25.5" x14ac:dyDescent="0.25">
      <c r="B127" s="580"/>
      <c r="C127" s="45" t="s">
        <v>16</v>
      </c>
      <c r="D127" s="32">
        <v>50</v>
      </c>
      <c r="E127" s="32">
        <v>52.8</v>
      </c>
      <c r="F127" s="66">
        <v>37.799999999999997</v>
      </c>
      <c r="G127" s="66">
        <v>37.799999999999997</v>
      </c>
      <c r="H127" s="44"/>
    </row>
    <row r="128" spans="2:8" ht="28.5" customHeight="1" x14ac:dyDescent="0.25">
      <c r="B128" s="37" t="s">
        <v>627</v>
      </c>
      <c r="C128" s="195" t="s">
        <v>628</v>
      </c>
      <c r="D128" s="179"/>
      <c r="E128" s="179"/>
      <c r="F128" s="21"/>
      <c r="G128" s="21"/>
      <c r="H128" s="139"/>
    </row>
    <row r="129" spans="2:8" ht="12.75" customHeight="1" x14ac:dyDescent="0.25">
      <c r="B129" s="578"/>
      <c r="C129" s="23" t="s">
        <v>14</v>
      </c>
      <c r="D129" s="165">
        <f>D131</f>
        <v>15</v>
      </c>
      <c r="E129" s="165">
        <f t="shared" ref="E129:G129" si="26">E131</f>
        <v>15</v>
      </c>
      <c r="F129" s="165">
        <f t="shared" si="26"/>
        <v>15</v>
      </c>
      <c r="G129" s="165">
        <f t="shared" si="26"/>
        <v>15</v>
      </c>
      <c r="H129" s="41"/>
    </row>
    <row r="130" spans="2:8" x14ac:dyDescent="0.25">
      <c r="B130" s="579"/>
      <c r="C130" s="42" t="s">
        <v>15</v>
      </c>
      <c r="D130" s="240"/>
      <c r="E130" s="71"/>
      <c r="F130" s="199"/>
      <c r="G130" s="199"/>
      <c r="H130" s="44"/>
    </row>
    <row r="131" spans="2:8" ht="25.5" x14ac:dyDescent="0.25">
      <c r="B131" s="579"/>
      <c r="C131" s="45" t="s">
        <v>16</v>
      </c>
      <c r="D131" s="32">
        <v>15</v>
      </c>
      <c r="E131" s="32">
        <v>15</v>
      </c>
      <c r="F131" s="32">
        <v>15</v>
      </c>
      <c r="G131" s="32">
        <v>15</v>
      </c>
      <c r="H131" s="44"/>
    </row>
    <row r="132" spans="2:8" ht="28.5" customHeight="1" x14ac:dyDescent="0.25">
      <c r="B132" s="37" t="s">
        <v>629</v>
      </c>
      <c r="C132" s="178" t="s">
        <v>630</v>
      </c>
      <c r="D132" s="179"/>
      <c r="E132" s="179"/>
      <c r="F132" s="21"/>
      <c r="G132" s="21"/>
      <c r="H132" s="139"/>
    </row>
    <row r="133" spans="2:8" ht="12.75" customHeight="1" x14ac:dyDescent="0.25">
      <c r="B133" s="578"/>
      <c r="C133" s="23" t="s">
        <v>14</v>
      </c>
      <c r="D133" s="165">
        <f>D135+D138</f>
        <v>0</v>
      </c>
      <c r="E133" s="165">
        <v>0</v>
      </c>
      <c r="F133" s="165">
        <v>0</v>
      </c>
      <c r="G133" s="165">
        <v>0</v>
      </c>
      <c r="H133" s="41"/>
    </row>
    <row r="134" spans="2:8" x14ac:dyDescent="0.25">
      <c r="B134" s="579"/>
      <c r="C134" s="42" t="s">
        <v>15</v>
      </c>
      <c r="D134" s="240"/>
      <c r="E134" s="71"/>
      <c r="F134" s="199"/>
      <c r="G134" s="199"/>
      <c r="H134" s="44"/>
    </row>
    <row r="135" spans="2:8" ht="25.5" x14ac:dyDescent="0.25">
      <c r="B135" s="579"/>
      <c r="C135" s="45" t="s">
        <v>16</v>
      </c>
      <c r="D135" s="86">
        <v>0</v>
      </c>
      <c r="E135" s="530">
        <v>0</v>
      </c>
      <c r="F135" s="86">
        <v>0</v>
      </c>
      <c r="G135" s="86">
        <v>0</v>
      </c>
      <c r="H135" s="44"/>
    </row>
    <row r="136" spans="2:8" x14ac:dyDescent="0.25">
      <c r="B136" s="616"/>
      <c r="C136" s="80" t="s">
        <v>36</v>
      </c>
      <c r="D136" s="215">
        <v>0</v>
      </c>
      <c r="E136" s="217">
        <v>0</v>
      </c>
      <c r="F136" s="111">
        <v>0</v>
      </c>
      <c r="G136" s="111">
        <v>0</v>
      </c>
      <c r="H136" s="147"/>
    </row>
    <row r="137" spans="2:8" ht="28.5" customHeight="1" x14ac:dyDescent="0.25">
      <c r="B137" s="37" t="s">
        <v>631</v>
      </c>
      <c r="C137" s="178" t="s">
        <v>632</v>
      </c>
      <c r="D137" s="179"/>
      <c r="E137" s="179"/>
      <c r="F137" s="179"/>
      <c r="G137" s="179"/>
      <c r="H137" s="139"/>
    </row>
    <row r="138" spans="2:8" ht="12.75" customHeight="1" x14ac:dyDescent="0.25">
      <c r="B138" s="578"/>
      <c r="C138" s="23" t="s">
        <v>14</v>
      </c>
      <c r="D138" s="165">
        <f>D140</f>
        <v>0</v>
      </c>
      <c r="E138" s="165">
        <f t="shared" ref="E138:G138" si="27">E140</f>
        <v>18.2</v>
      </c>
      <c r="F138" s="165">
        <f t="shared" si="27"/>
        <v>1</v>
      </c>
      <c r="G138" s="165">
        <f t="shared" si="27"/>
        <v>1</v>
      </c>
      <c r="H138" s="41"/>
    </row>
    <row r="139" spans="2:8" x14ac:dyDescent="0.25">
      <c r="B139" s="579"/>
      <c r="C139" s="42" t="s">
        <v>15</v>
      </c>
      <c r="D139" s="236"/>
      <c r="E139" s="71"/>
      <c r="F139" s="29"/>
      <c r="G139" s="29"/>
      <c r="H139" s="44"/>
    </row>
    <row r="140" spans="2:8" ht="25.5" x14ac:dyDescent="0.25">
      <c r="B140" s="580"/>
      <c r="C140" s="45" t="s">
        <v>16</v>
      </c>
      <c r="D140" s="32">
        <v>0</v>
      </c>
      <c r="E140" s="32">
        <v>18.2</v>
      </c>
      <c r="F140" s="66">
        <v>1</v>
      </c>
      <c r="G140" s="66">
        <v>1</v>
      </c>
      <c r="H140" s="44"/>
    </row>
    <row r="141" spans="2:8" x14ac:dyDescent="0.25">
      <c r="B141" s="37" t="s">
        <v>633</v>
      </c>
      <c r="C141" s="20" t="s">
        <v>634</v>
      </c>
      <c r="D141" s="21"/>
      <c r="E141" s="179"/>
      <c r="F141" s="21"/>
      <c r="G141" s="21"/>
      <c r="H141" s="139" t="s">
        <v>635</v>
      </c>
    </row>
    <row r="142" spans="2:8" x14ac:dyDescent="0.25">
      <c r="B142" s="548"/>
      <c r="C142" s="23" t="s">
        <v>14</v>
      </c>
      <c r="D142" s="25">
        <f>D144</f>
        <v>0</v>
      </c>
      <c r="E142" s="165">
        <f t="shared" ref="E142:G142" si="28">E144</f>
        <v>0</v>
      </c>
      <c r="F142" s="25">
        <f t="shared" si="28"/>
        <v>0</v>
      </c>
      <c r="G142" s="25">
        <f t="shared" si="28"/>
        <v>0</v>
      </c>
      <c r="H142" s="41"/>
    </row>
    <row r="143" spans="2:8" x14ac:dyDescent="0.25">
      <c r="B143" s="548"/>
      <c r="C143" s="42" t="s">
        <v>15</v>
      </c>
      <c r="D143" s="29"/>
      <c r="E143" s="71"/>
      <c r="F143" s="43"/>
      <c r="G143" s="43"/>
      <c r="H143" s="44"/>
    </row>
    <row r="144" spans="2:8" ht="25.5" x14ac:dyDescent="0.25">
      <c r="B144" s="548"/>
      <c r="C144" s="45" t="s">
        <v>16</v>
      </c>
      <c r="D144" s="32">
        <v>0</v>
      </c>
      <c r="E144" s="32">
        <v>0</v>
      </c>
      <c r="F144" s="32">
        <v>0</v>
      </c>
      <c r="G144" s="32">
        <v>0</v>
      </c>
      <c r="H144" s="44"/>
    </row>
    <row r="145" spans="2:8" ht="32.25" customHeight="1" x14ac:dyDescent="0.25">
      <c r="B145" s="37" t="s">
        <v>636</v>
      </c>
      <c r="C145" s="97" t="s">
        <v>637</v>
      </c>
      <c r="D145" s="21"/>
      <c r="E145" s="99"/>
      <c r="F145" s="38"/>
      <c r="G145" s="38"/>
      <c r="H145" s="63" t="s">
        <v>638</v>
      </c>
    </row>
    <row r="146" spans="2:8" x14ac:dyDescent="0.25">
      <c r="B146" s="532"/>
      <c r="C146" s="23" t="s">
        <v>14</v>
      </c>
      <c r="D146" s="25">
        <f>D148</f>
        <v>0.5</v>
      </c>
      <c r="E146" s="165">
        <f t="shared" ref="E146:G146" si="29">E148</f>
        <v>0.5</v>
      </c>
      <c r="F146" s="25">
        <f t="shared" si="29"/>
        <v>0.5</v>
      </c>
      <c r="G146" s="25">
        <f t="shared" si="29"/>
        <v>0.5</v>
      </c>
      <c r="H146" s="11"/>
    </row>
    <row r="147" spans="2:8" x14ac:dyDescent="0.25">
      <c r="B147" s="533"/>
      <c r="C147" s="42" t="s">
        <v>15</v>
      </c>
      <c r="D147" s="66"/>
      <c r="E147" s="241"/>
      <c r="F147" s="28"/>
      <c r="G147" s="28"/>
      <c r="H147" s="61"/>
    </row>
    <row r="148" spans="2:8" ht="25.5" x14ac:dyDescent="0.25">
      <c r="B148" s="533"/>
      <c r="C148" s="45" t="s">
        <v>16</v>
      </c>
      <c r="D148" s="32">
        <v>0.5</v>
      </c>
      <c r="E148" s="32">
        <v>0.5</v>
      </c>
      <c r="F148" s="32">
        <v>0.5</v>
      </c>
      <c r="G148" s="32">
        <v>0.5</v>
      </c>
      <c r="H148" s="61"/>
    </row>
    <row r="149" spans="2:8" ht="26.25" customHeight="1" x14ac:dyDescent="0.25">
      <c r="B149" s="37" t="s">
        <v>639</v>
      </c>
      <c r="C149" s="20" t="s">
        <v>640</v>
      </c>
      <c r="D149" s="21"/>
      <c r="E149" s="99"/>
      <c r="F149" s="38"/>
      <c r="G149" s="38"/>
      <c r="H149" s="63" t="s">
        <v>641</v>
      </c>
    </row>
    <row r="150" spans="2:8" x14ac:dyDescent="0.25">
      <c r="B150" s="532"/>
      <c r="C150" s="23" t="s">
        <v>14</v>
      </c>
      <c r="D150" s="25">
        <f>D152</f>
        <v>0</v>
      </c>
      <c r="E150" s="165">
        <f t="shared" ref="E150:G150" si="30">E152</f>
        <v>0</v>
      </c>
      <c r="F150" s="25">
        <f t="shared" si="30"/>
        <v>0</v>
      </c>
      <c r="G150" s="25">
        <f t="shared" si="30"/>
        <v>0</v>
      </c>
      <c r="H150" s="11"/>
    </row>
    <row r="151" spans="2:8" x14ac:dyDescent="0.25">
      <c r="B151" s="533"/>
      <c r="C151" s="42" t="s">
        <v>15</v>
      </c>
      <c r="D151" s="66"/>
      <c r="E151" s="241"/>
      <c r="F151" s="28"/>
      <c r="G151" s="28"/>
      <c r="H151" s="61"/>
    </row>
    <row r="152" spans="2:8" ht="25.5" x14ac:dyDescent="0.25">
      <c r="B152" s="533"/>
      <c r="C152" s="45" t="s">
        <v>16</v>
      </c>
      <c r="D152" s="43">
        <v>0</v>
      </c>
      <c r="E152" s="241">
        <v>0</v>
      </c>
      <c r="F152" s="28">
        <v>0</v>
      </c>
      <c r="G152" s="28">
        <v>0</v>
      </c>
      <c r="H152" s="61"/>
    </row>
    <row r="153" spans="2:8" ht="24.75" customHeight="1" x14ac:dyDescent="0.25">
      <c r="B153" s="37" t="s">
        <v>642</v>
      </c>
      <c r="C153" s="223" t="s">
        <v>643</v>
      </c>
      <c r="D153" s="21"/>
      <c r="E153" s="99"/>
      <c r="F153" s="38"/>
      <c r="G153" s="38"/>
      <c r="H153" s="63" t="s">
        <v>644</v>
      </c>
    </row>
    <row r="154" spans="2:8" x14ac:dyDescent="0.25">
      <c r="B154" s="532"/>
      <c r="C154" s="23" t="s">
        <v>14</v>
      </c>
      <c r="D154" s="25">
        <f>D156</f>
        <v>10</v>
      </c>
      <c r="E154" s="165">
        <f t="shared" ref="E154:G154" si="31">E156</f>
        <v>15</v>
      </c>
      <c r="F154" s="165">
        <f t="shared" si="31"/>
        <v>15</v>
      </c>
      <c r="G154" s="165">
        <f t="shared" si="31"/>
        <v>15</v>
      </c>
      <c r="H154" s="11"/>
    </row>
    <row r="155" spans="2:8" x14ac:dyDescent="0.25">
      <c r="B155" s="533"/>
      <c r="C155" s="42" t="s">
        <v>15</v>
      </c>
      <c r="D155" s="66"/>
      <c r="E155" s="241"/>
      <c r="F155" s="241"/>
      <c r="G155" s="241"/>
      <c r="H155" s="61"/>
    </row>
    <row r="156" spans="2:8" ht="25.5" x14ac:dyDescent="0.25">
      <c r="B156" s="533"/>
      <c r="C156" s="45" t="s">
        <v>16</v>
      </c>
      <c r="D156" s="43">
        <v>10</v>
      </c>
      <c r="E156" s="71">
        <v>15</v>
      </c>
      <c r="F156" s="71">
        <v>15</v>
      </c>
      <c r="G156" s="71">
        <v>15</v>
      </c>
      <c r="H156" s="61"/>
    </row>
    <row r="157" spans="2:8" x14ac:dyDescent="0.25">
      <c r="B157" s="37" t="s">
        <v>645</v>
      </c>
      <c r="C157" s="223" t="s">
        <v>646</v>
      </c>
      <c r="D157" s="21"/>
      <c r="E157" s="99"/>
      <c r="F157" s="38"/>
      <c r="G157" s="38"/>
      <c r="H157" s="63"/>
    </row>
    <row r="158" spans="2:8" x14ac:dyDescent="0.25">
      <c r="B158" s="532"/>
      <c r="C158" s="23" t="s">
        <v>14</v>
      </c>
      <c r="D158" s="25">
        <f>D160</f>
        <v>0</v>
      </c>
      <c r="E158" s="165">
        <f t="shared" ref="E158:G158" si="32">E160</f>
        <v>0</v>
      </c>
      <c r="F158" s="25">
        <f t="shared" si="32"/>
        <v>0</v>
      </c>
      <c r="G158" s="25">
        <f t="shared" si="32"/>
        <v>0</v>
      </c>
      <c r="H158" s="11"/>
    </row>
    <row r="159" spans="2:8" x14ac:dyDescent="0.25">
      <c r="B159" s="533"/>
      <c r="C159" s="42" t="s">
        <v>15</v>
      </c>
      <c r="D159" s="43"/>
      <c r="E159" s="241"/>
      <c r="F159" s="28"/>
      <c r="G159" s="28"/>
      <c r="H159" s="61"/>
    </row>
    <row r="160" spans="2:8" ht="25.5" x14ac:dyDescent="0.25">
      <c r="B160" s="533"/>
      <c r="C160" s="45" t="s">
        <v>16</v>
      </c>
      <c r="D160" s="43">
        <v>0</v>
      </c>
      <c r="E160" s="71">
        <v>0</v>
      </c>
      <c r="F160" s="43">
        <v>0</v>
      </c>
      <c r="G160" s="43">
        <v>0</v>
      </c>
      <c r="H160" s="61"/>
    </row>
    <row r="161" spans="2:11" ht="15" customHeight="1" x14ac:dyDescent="0.25">
      <c r="B161" s="531" t="s">
        <v>647</v>
      </c>
      <c r="C161" s="473" t="s">
        <v>648</v>
      </c>
      <c r="D161" s="21"/>
      <c r="E161" s="99"/>
      <c r="F161" s="38"/>
      <c r="G161" s="38"/>
      <c r="H161" s="63" t="s">
        <v>649</v>
      </c>
    </row>
    <row r="162" spans="2:11" x14ac:dyDescent="0.25">
      <c r="B162" s="532"/>
      <c r="C162" s="23" t="s">
        <v>14</v>
      </c>
      <c r="D162" s="25">
        <f>D164</f>
        <v>18</v>
      </c>
      <c r="E162" s="165">
        <f t="shared" ref="E162:G162" si="33">E164</f>
        <v>9</v>
      </c>
      <c r="F162" s="25">
        <f t="shared" si="33"/>
        <v>2</v>
      </c>
      <c r="G162" s="25">
        <f t="shared" si="33"/>
        <v>2</v>
      </c>
      <c r="H162" s="11"/>
    </row>
    <row r="163" spans="2:11" x14ac:dyDescent="0.25">
      <c r="B163" s="533"/>
      <c r="C163" s="42" t="s">
        <v>15</v>
      </c>
      <c r="D163" s="66"/>
      <c r="E163" s="241"/>
      <c r="F163" s="28"/>
      <c r="G163" s="28"/>
      <c r="H163" s="61"/>
    </row>
    <row r="164" spans="2:11" ht="25.5" x14ac:dyDescent="0.25">
      <c r="B164" s="533"/>
      <c r="C164" s="45" t="s">
        <v>16</v>
      </c>
      <c r="D164" s="32">
        <v>18</v>
      </c>
      <c r="E164" s="32">
        <v>9</v>
      </c>
      <c r="F164" s="32">
        <v>2</v>
      </c>
      <c r="G164" s="32">
        <v>2</v>
      </c>
      <c r="H164" s="67"/>
      <c r="I164" s="68"/>
    </row>
    <row r="165" spans="2:11" x14ac:dyDescent="0.25">
      <c r="B165" s="116"/>
      <c r="C165" s="108" t="s">
        <v>15</v>
      </c>
      <c r="D165" s="109"/>
      <c r="E165" s="111"/>
      <c r="F165" s="109"/>
      <c r="G165" s="109"/>
      <c r="H165" s="110"/>
    </row>
    <row r="166" spans="2:11" ht="28.5" customHeight="1" x14ac:dyDescent="0.25">
      <c r="B166" s="107"/>
      <c r="C166" s="108" t="s">
        <v>16</v>
      </c>
      <c r="D166" s="111"/>
      <c r="E166" s="111"/>
      <c r="F166" s="111"/>
      <c r="G166" s="111"/>
      <c r="H166" s="110"/>
    </row>
    <row r="167" spans="2:11" ht="30.75" customHeight="1" x14ac:dyDescent="0.25">
      <c r="B167" s="112"/>
      <c r="C167" s="113" t="s">
        <v>115</v>
      </c>
      <c r="D167" s="114">
        <f>D162+D158+D154+D146+D142+D138+D133+D125+D121+D116+D111+D107+D103+D98+D94+D90+D86+D82+D78+D72+D68+D64+D60+D52+D56+D48+D44+D40+D36+D32+D28+D24+D19+D15+D11+D7+D150+D129</f>
        <v>6659.0239999999994</v>
      </c>
      <c r="E167" s="114">
        <f>E162+E158+E154+E146+E142+E138+E133+E125+E121+E116+E111+E107+E103+E98+E94+E90+E86+E82+E78+E72+E68+E64+E60+E52+E56+E48+E44+E40+E36+E32+E28+E24+E19+E15+E11+E7+E150+E129</f>
        <v>7823.9</v>
      </c>
      <c r="F167" s="114">
        <f t="shared" ref="F167:G167" si="34">F162+F158+F154+F146+F142+F138+F133+F125+F121+F116+F111+F107+F103+F98+F94+F90+F86+F82+F78+F72+F68+F64+F60+F52+F56+F48+F44+F40+F36+F32+F28+F24+F19+F15+F11+F7+F150+F129</f>
        <v>8203.83</v>
      </c>
      <c r="G167" s="114">
        <f t="shared" si="34"/>
        <v>8205.83</v>
      </c>
      <c r="H167" s="389"/>
    </row>
    <row r="168" spans="2:11" ht="17.25" customHeight="1" x14ac:dyDescent="0.25">
      <c r="B168" s="115"/>
      <c r="C168" s="116" t="s">
        <v>116</v>
      </c>
      <c r="D168" s="111">
        <v>0</v>
      </c>
      <c r="E168" s="111">
        <v>0</v>
      </c>
      <c r="F168" s="111">
        <v>0</v>
      </c>
      <c r="G168" s="111">
        <v>0</v>
      </c>
      <c r="H168" s="110"/>
    </row>
    <row r="169" spans="2:11" ht="25.5" x14ac:dyDescent="0.25">
      <c r="B169" s="115"/>
      <c r="C169" s="116" t="s">
        <v>117</v>
      </c>
      <c r="D169" s="137" t="s">
        <v>650</v>
      </c>
      <c r="E169" s="137" t="s">
        <v>651</v>
      </c>
      <c r="F169" s="137" t="s">
        <v>652</v>
      </c>
      <c r="G169" s="137" t="s">
        <v>653</v>
      </c>
      <c r="H169" s="110"/>
    </row>
    <row r="173" spans="2:11" ht="25.5" hidden="1" x14ac:dyDescent="0.25">
      <c r="C173" s="31" t="s">
        <v>16</v>
      </c>
      <c r="D173" s="28" t="e">
        <f>D164+D160+D156+D152+D148+D144+D140+D135+D131+D127+D123+D118+D113+#REF!+D100+D74+D70+D66+D62+D58+D54+D50+D46+D42+D38+D34+D30+D26+D21+D17+D13+D9</f>
        <v>#REF!</v>
      </c>
      <c r="E173" s="86" t="e">
        <f>E164+E160+E156+E152+E148+E144+E140+E135+E131+E127+E123+E118+E113+#REF!+E100+E74+E70+E66+E62+E58+E54+E50+E46+E42+E38+E34+E30+E26+E21+E17+E13+E9</f>
        <v>#REF!</v>
      </c>
      <c r="F173" s="28" t="e">
        <f>F164+F160+F156+F152+F148+F144+F140+F135+F131+F127+F123+F118+F113+#REF!+F100+F74+F70+F66+F62+F58+F54+F50+F46+F42+F38+F34+F30+F26+F21+F17+F13+F9</f>
        <v>#REF!</v>
      </c>
      <c r="G173" s="28" t="e">
        <f>G164+G160+G156+G152+G148+G144+G140+G135+G131+G127+G123+G118+G113+#REF!+G100+G74+G70+G66+G62+G58+G54+G50+G46+G42+G38+G34+G30+G26+G21+G17+G13+G9</f>
        <v>#REF!</v>
      </c>
    </row>
    <row r="174" spans="2:11" ht="25.5" hidden="1" x14ac:dyDescent="0.25">
      <c r="C174" s="46" t="s">
        <v>24</v>
      </c>
      <c r="D174" s="28">
        <f>D75</f>
        <v>32.594000000000001</v>
      </c>
      <c r="E174" s="86">
        <f t="shared" ref="E174:G174" si="35">E75</f>
        <v>0</v>
      </c>
      <c r="F174" s="28">
        <f t="shared" si="35"/>
        <v>0</v>
      </c>
      <c r="G174" s="28">
        <f t="shared" si="35"/>
        <v>0</v>
      </c>
      <c r="K174" s="236"/>
    </row>
    <row r="175" spans="2:11" hidden="1" x14ac:dyDescent="0.25">
      <c r="C175" s="163" t="s">
        <v>36</v>
      </c>
      <c r="D175" s="28">
        <f>D136+D119+D114+D109+D96+D92+D88+D84+D80+D22</f>
        <v>1328.23</v>
      </c>
      <c r="E175" s="86">
        <f>E136+E119+E114+E109+E96+E92+E88+E84+E80+E22</f>
        <v>1483.3</v>
      </c>
      <c r="F175" s="28">
        <f>F136+F119+F114+F109+F96+F92+F88+F84+F80+F22</f>
        <v>1366.23</v>
      </c>
      <c r="G175" s="28">
        <f>G136+G119+G114+G109+G96+G92+G88+G84+G80+G22</f>
        <v>1366.23</v>
      </c>
    </row>
    <row r="176" spans="2:11" hidden="1" x14ac:dyDescent="0.25">
      <c r="C176" s="92" t="s">
        <v>71</v>
      </c>
      <c r="D176" s="28">
        <v>0</v>
      </c>
      <c r="E176" s="86">
        <v>0</v>
      </c>
      <c r="F176" s="28">
        <v>0</v>
      </c>
      <c r="G176" s="28">
        <v>0</v>
      </c>
    </row>
    <row r="177" spans="3:7" hidden="1" x14ac:dyDescent="0.25">
      <c r="C177" s="120" t="s">
        <v>119</v>
      </c>
      <c r="D177" s="28">
        <v>0</v>
      </c>
      <c r="E177" s="86">
        <v>0</v>
      </c>
      <c r="F177" s="28">
        <v>0</v>
      </c>
      <c r="G177" s="28">
        <v>0</v>
      </c>
    </row>
  </sheetData>
  <sheetProtection algorithmName="SHA-512" hashValue="C4xMPk0VpknXmp26GRPACgX0QLR1r6w2mIt5s/al/VaUIQyLFqbMdbmTSg+nc/IlyR7nkfLopQrwnuP7R9gegg==" saltValue="ueN1Kte6q8YRvxum9pJzVA==" spinCount="100000" sheet="1" objects="1" scenarios="1"/>
  <mergeCells count="44">
    <mergeCell ref="B125:B127"/>
    <mergeCell ref="B78:B80"/>
    <mergeCell ref="B82:B84"/>
    <mergeCell ref="B86:B88"/>
    <mergeCell ref="B90:B92"/>
    <mergeCell ref="B94:B96"/>
    <mergeCell ref="B98:B100"/>
    <mergeCell ref="B107:B109"/>
    <mergeCell ref="B111:B113"/>
    <mergeCell ref="B116:B119"/>
    <mergeCell ref="B121:B123"/>
    <mergeCell ref="B162:B164"/>
    <mergeCell ref="B129:B131"/>
    <mergeCell ref="B133:B136"/>
    <mergeCell ref="B138:B140"/>
    <mergeCell ref="B142:B144"/>
    <mergeCell ref="B146:B148"/>
    <mergeCell ref="B150:B152"/>
    <mergeCell ref="B154:B156"/>
    <mergeCell ref="B158:B160"/>
    <mergeCell ref="B72:B74"/>
    <mergeCell ref="B32:B34"/>
    <mergeCell ref="B36:B38"/>
    <mergeCell ref="B40:B42"/>
    <mergeCell ref="B44:B46"/>
    <mergeCell ref="B48:B50"/>
    <mergeCell ref="B52:B54"/>
    <mergeCell ref="B56:B58"/>
    <mergeCell ref="B60:B62"/>
    <mergeCell ref="B64:B66"/>
    <mergeCell ref="B68:B70"/>
    <mergeCell ref="B28:B30"/>
    <mergeCell ref="B24:B26"/>
    <mergeCell ref="B2:H2"/>
    <mergeCell ref="K6:W6"/>
    <mergeCell ref="K7:W7"/>
    <mergeCell ref="K8:W8"/>
    <mergeCell ref="K9:W9"/>
    <mergeCell ref="K10:W10"/>
    <mergeCell ref="B11:B13"/>
    <mergeCell ref="K11:W11"/>
    <mergeCell ref="K12:W12"/>
    <mergeCell ref="B15:B17"/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001</vt:lpstr>
      <vt:lpstr>002</vt:lpstr>
      <vt:lpstr>003</vt:lpstr>
      <vt:lpstr>004</vt:lpstr>
      <vt:lpstr>005</vt:lpstr>
      <vt:lpstr>006</vt:lpstr>
      <vt:lpstr>007</vt:lpstr>
      <vt:lpstr>008</vt:lpstr>
      <vt:lpstr>009</vt:lpstr>
      <vt:lpstr>Lėšų atmintinė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Juceviciene</dc:creator>
  <cp:keywords/>
  <dc:description/>
  <cp:lastModifiedBy>Silvija Sakeviciute</cp:lastModifiedBy>
  <cp:revision/>
  <dcterms:created xsi:type="dcterms:W3CDTF">2024-01-11T07:14:42Z</dcterms:created>
  <dcterms:modified xsi:type="dcterms:W3CDTF">2025-01-13T07:49:52Z</dcterms:modified>
  <cp:category/>
  <cp:contentStatus/>
</cp:coreProperties>
</file>