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taJ\Desktop\Darbas 2020 10\SVP 2024-2026\3 lentele\"/>
    </mc:Choice>
  </mc:AlternateContent>
  <xr:revisionPtr revIDLastSave="0" documentId="13_ncr:1_{1064C69C-FF25-4C2F-BC2D-FAA672A4BC96}" xr6:coauthVersionLast="36" xr6:coauthVersionMax="36" xr10:uidLastSave="{00000000-0000-0000-0000-000000000000}"/>
  <bookViews>
    <workbookView xWindow="0" yWindow="0" windowWidth="14055" windowHeight="6945" tabRatio="633" xr2:uid="{B446721C-7498-4D1C-97FF-35935E0B8A20}"/>
  </bookViews>
  <sheets>
    <sheet name="001" sheetId="1" r:id="rId1"/>
    <sheet name="002" sheetId="2" r:id="rId2"/>
    <sheet name="003" sheetId="3" r:id="rId3"/>
    <sheet name="004" sheetId="4" r:id="rId4"/>
    <sheet name="005" sheetId="5" r:id="rId5"/>
    <sheet name="006" sheetId="6" r:id="rId6"/>
    <sheet name="007" sheetId="7" r:id="rId7"/>
    <sheet name="008" sheetId="8" r:id="rId8"/>
    <sheet name="009" sheetId="9" r:id="rId9"/>
    <sheet name="Lėšų atmintinė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2" l="1"/>
  <c r="F57" i="2"/>
  <c r="G57" i="2"/>
  <c r="E166" i="1" l="1"/>
  <c r="F166" i="1"/>
  <c r="G166" i="1"/>
  <c r="E165" i="1"/>
  <c r="F165" i="1"/>
  <c r="G165" i="1"/>
  <c r="E164" i="1"/>
  <c r="F164" i="1"/>
  <c r="G164" i="1"/>
  <c r="E163" i="1"/>
  <c r="F163" i="1"/>
  <c r="G163" i="1"/>
  <c r="E174" i="9"/>
  <c r="F174" i="9"/>
  <c r="G174" i="9"/>
  <c r="E173" i="9"/>
  <c r="F173" i="9"/>
  <c r="G173" i="9"/>
  <c r="E172" i="9"/>
  <c r="F172" i="9"/>
  <c r="G172" i="9"/>
  <c r="D166" i="9"/>
  <c r="E48" i="3"/>
  <c r="F48" i="3"/>
  <c r="G48" i="3"/>
  <c r="E46" i="3"/>
  <c r="F46" i="3"/>
  <c r="G46" i="3"/>
  <c r="D173" i="9"/>
  <c r="D172" i="9"/>
  <c r="D174" i="9"/>
  <c r="E184" i="8"/>
  <c r="F184" i="8"/>
  <c r="G184" i="8"/>
  <c r="E183" i="8"/>
  <c r="F183" i="8"/>
  <c r="G183" i="8"/>
  <c r="E182" i="8"/>
  <c r="F182" i="8"/>
  <c r="G182" i="8"/>
  <c r="E181" i="8"/>
  <c r="F181" i="8"/>
  <c r="G181" i="8"/>
  <c r="D184" i="8"/>
  <c r="D183" i="8"/>
  <c r="D182" i="8"/>
  <c r="D181" i="8"/>
  <c r="E63" i="7"/>
  <c r="F63" i="7"/>
  <c r="G63" i="7"/>
  <c r="E61" i="7"/>
  <c r="F61" i="7"/>
  <c r="G61" i="7"/>
  <c r="E60" i="7"/>
  <c r="F60" i="7"/>
  <c r="G60" i="7"/>
  <c r="D60" i="7"/>
  <c r="D61" i="7"/>
  <c r="D63" i="7"/>
  <c r="E242" i="6"/>
  <c r="F242" i="6"/>
  <c r="G242" i="6"/>
  <c r="E241" i="6"/>
  <c r="F241" i="6"/>
  <c r="G241" i="6"/>
  <c r="E240" i="6"/>
  <c r="F240" i="6"/>
  <c r="G240" i="6"/>
  <c r="E239" i="6"/>
  <c r="F239" i="6"/>
  <c r="G239" i="6"/>
  <c r="D239" i="6"/>
  <c r="D242" i="6"/>
  <c r="D241" i="6"/>
  <c r="D240" i="6"/>
  <c r="E132" i="5"/>
  <c r="F132" i="5"/>
  <c r="G132" i="5"/>
  <c r="E131" i="5"/>
  <c r="F131" i="5"/>
  <c r="G131" i="5"/>
  <c r="E130" i="5"/>
  <c r="F130" i="5"/>
  <c r="G130" i="5"/>
  <c r="E129" i="5"/>
  <c r="F129" i="5"/>
  <c r="G129" i="5"/>
  <c r="D129" i="5"/>
  <c r="D130" i="5"/>
  <c r="D123" i="5"/>
  <c r="D131" i="5"/>
  <c r="D132" i="5"/>
  <c r="E80" i="4"/>
  <c r="F80" i="4"/>
  <c r="G80" i="4"/>
  <c r="E81" i="4"/>
  <c r="F81" i="4"/>
  <c r="G81" i="4"/>
  <c r="D81" i="4"/>
  <c r="D80" i="4"/>
  <c r="D48" i="3" l="1"/>
  <c r="D46" i="3"/>
  <c r="D57" i="2"/>
  <c r="D166" i="1"/>
  <c r="D165" i="1"/>
  <c r="D163" i="1"/>
  <c r="D164" i="1"/>
  <c r="E41" i="3" l="1"/>
  <c r="F41" i="3"/>
  <c r="G41" i="3"/>
  <c r="E156" i="1" l="1"/>
  <c r="F156" i="1"/>
  <c r="G156" i="1"/>
  <c r="D156" i="1"/>
  <c r="F175" i="8" l="1"/>
  <c r="G175" i="8"/>
  <c r="G166" i="9" l="1"/>
  <c r="F166" i="9"/>
  <c r="E166" i="9"/>
  <c r="G176" i="8"/>
  <c r="F176" i="8"/>
  <c r="E176" i="8"/>
  <c r="E175" i="8"/>
  <c r="D175" i="8"/>
  <c r="G55" i="7"/>
  <c r="F55" i="7"/>
  <c r="E55" i="7"/>
  <c r="D55" i="7"/>
  <c r="G234" i="6"/>
  <c r="F234" i="6"/>
  <c r="E234" i="6"/>
  <c r="G233" i="6"/>
  <c r="F233" i="6"/>
  <c r="E233" i="6"/>
  <c r="D233" i="6"/>
  <c r="G124" i="5"/>
  <c r="F124" i="5"/>
  <c r="E124" i="5"/>
  <c r="G113" i="5"/>
  <c r="F113" i="5"/>
  <c r="E113" i="5"/>
  <c r="E123" i="5" s="1"/>
  <c r="G53" i="5"/>
  <c r="F53" i="5"/>
  <c r="E53" i="5"/>
  <c r="G24" i="5"/>
  <c r="F24" i="5"/>
  <c r="E24" i="5"/>
  <c r="G73" i="4"/>
  <c r="F73" i="4"/>
  <c r="E73" i="4"/>
  <c r="D73" i="4"/>
  <c r="D41" i="3"/>
  <c r="G19" i="3"/>
  <c r="F19" i="3"/>
  <c r="E19" i="3"/>
  <c r="F123" i="5" l="1"/>
  <c r="G123" i="5"/>
  <c r="E40" i="3"/>
  <c r="F40" i="3"/>
  <c r="G40" i="3"/>
</calcChain>
</file>

<file path=xl/sharedStrings.xml><?xml version="1.0" encoding="utf-8"?>
<sst xmlns="http://schemas.openxmlformats.org/spreadsheetml/2006/main" count="1615" uniqueCount="653">
  <si>
    <t>3 lentelė. Anykščių rajono savivaldybės 2024–2026 metų 001 Darnios kurortinės plėtros programos uždaviniai, priemonės, asignavimai ir kitos lėšos (tūkst. eurų)</t>
  </si>
  <si>
    <t>Programos uždavinio, priemonės kodas ir požymis</t>
  </si>
  <si>
    <t>Uždavinio, priemonės pavadinimas, finansavimo šaltiniai</t>
  </si>
  <si>
    <t>Asignavimai ir kitos lėšos 
2023-iesiems metams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</si>
  <si>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</si>
  <si>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</si>
  <si>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</si>
  <si>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</si>
  <si>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Priemonės koordinatorius</t>
  </si>
  <si>
    <t>Priemonės vykdytojas</t>
  </si>
  <si>
    <t xml:space="preserve">001-01-01 (T)*
</t>
  </si>
  <si>
    <t>Uždavinys: Plėsti tarptautinių kultūrinių paslaugų įvairovę ir gerinti kokybę</t>
  </si>
  <si>
    <t>001-01-01-1.1.1.01 (TP)***</t>
  </si>
  <si>
    <t>Priemonė: Kultūrinių veiklų finansavimas</t>
  </si>
  <si>
    <t>1.2.2.1</t>
  </si>
  <si>
    <t>1. Savivaldybės biudžetas (įskaitant skolintas lėšas)</t>
  </si>
  <si>
    <t>Iš jo:</t>
  </si>
  <si>
    <t xml:space="preserve">Savivaldybės biudžeto lėšos (nuosavos, be ankstesnių metų likučio) </t>
  </si>
  <si>
    <t>2.  Kiti šaltiniai</t>
  </si>
  <si>
    <t>001-01-01-1.1.1.02 (TP)</t>
  </si>
  <si>
    <t>Tarptautinių ir kitų ES kultūros ir turizmo projektų parengimas ir įgyvendinimas</t>
  </si>
  <si>
    <t>1.2.3.2</t>
  </si>
  <si>
    <t>001-01-01-1.1.1.04 (TP)</t>
  </si>
  <si>
    <t>Kultūros paveldo objektų išsaugojimas ir pritaikymas šiuolaikinėms reikmėms</t>
  </si>
  <si>
    <t>1.1.3.2</t>
  </si>
  <si>
    <t>Europos Sąjungos ir kitos tarptautinės finansinės paramos lėšos</t>
  </si>
  <si>
    <t>001-01-01-1.1.1.07 (TP)</t>
  </si>
  <si>
    <t>Tradicinių festivalių įgyvendinimas</t>
  </si>
  <si>
    <t>001-01-01-1.1.1.08 (TP)</t>
  </si>
  <si>
    <t xml:space="preserve">Kultūrinio turizmo iniciatyvos (Kurorto statuso gavimo veiklų dalis) </t>
  </si>
  <si>
    <t>1.3.1.2</t>
  </si>
  <si>
    <t>001-01-01-1.1.1.12 (TP)</t>
  </si>
  <si>
    <t>Taktiliniai maketai turistui po atviru dangumi</t>
  </si>
  <si>
    <t>1.1.1.13</t>
  </si>
  <si>
    <t xml:space="preserve">001-01-02 (T)*
</t>
  </si>
  <si>
    <t>Plėtoti Anykščių rajono savivaldybės įvaizdį, užtikrinti efektyvią viešųjų ryšių bei rinkodaros sistemą</t>
  </si>
  <si>
    <t>001-01-02-1.1.2.01 (TP)</t>
  </si>
  <si>
    <t>Komunikacijos priemonių įgyvendinimas</t>
  </si>
  <si>
    <t>1.3.1.3</t>
  </si>
  <si>
    <t>Lietuvos Respublikos valstybės biudžeto dotacijos</t>
  </si>
  <si>
    <t>001-01-02-1.1.2.02 (TP)</t>
  </si>
  <si>
    <t>Reprezentavimo priemonių įgyvendinimas</t>
  </si>
  <si>
    <t>1.1.1.1</t>
  </si>
  <si>
    <t>001-01-02-1.1.2.03 (TP)</t>
  </si>
  <si>
    <t xml:space="preserve"> Tarptautinių ryšių plėtojimas</t>
  </si>
  <si>
    <t>1.2.3.1, 1.2.3.2</t>
  </si>
  <si>
    <t>001-01-02-1.1.2.05 (TP)</t>
  </si>
  <si>
    <t>Reprezentacinės kultūros premijos</t>
  </si>
  <si>
    <t>1.2.2.5</t>
  </si>
  <si>
    <t>001-01-02-1.1.2.07 (TP)</t>
  </si>
  <si>
    <t>Leidybinių ir literatūros veiklų įgyvendinimas</t>
  </si>
  <si>
    <t>001-01-02-1.1.4.02 (TP)</t>
  </si>
  <si>
    <t>Kultūros projektų ir kūrybinių iniciatyvų įgyvendinimas</t>
  </si>
  <si>
    <t>1.2.2.2, 1.2.2.7</t>
  </si>
  <si>
    <t>001-01-02-1.1.4.05</t>
  </si>
  <si>
    <t>Sakralinio paveldo objektų tvarkymas</t>
  </si>
  <si>
    <t>1.1.3.4</t>
  </si>
  <si>
    <t>001-01-02-1.1.4.08</t>
  </si>
  <si>
    <t>Pasirengimas dainų ir šokių šventėms</t>
  </si>
  <si>
    <t>001-01-02-1.2.1.02</t>
  </si>
  <si>
    <t>Etninės kultūros plėtra</t>
  </si>
  <si>
    <t>001-01-02-1.2.1.03</t>
  </si>
  <si>
    <t xml:space="preserve">Viešųjų paslaugų kūrybinių industrijų plėtotei organizavimas ir vykdymas </t>
  </si>
  <si>
    <t>1.2.3.5, 1.2.3.6</t>
  </si>
  <si>
    <t>001-01-03 (T)*</t>
  </si>
  <si>
    <t>Vystyti kultūros infrastruktūrą</t>
  </si>
  <si>
    <t>001-01-03-1.2.1.05 (TP)</t>
  </si>
  <si>
    <t xml:space="preserve">Anykščių kultūros įstaigų plėtra ir skyrių modernizavimas </t>
  </si>
  <si>
    <t>1.2.1.1, 1.2.1.3</t>
  </si>
  <si>
    <t>001-01-03-1.2.1.07</t>
  </si>
  <si>
    <t>Bibliotekų knygų fondo atnaujinimas</t>
  </si>
  <si>
    <t>001-01-03-1.2.1.09</t>
  </si>
  <si>
    <t>Anykščių rajono muziejų modernizavimas ir ekspozicijų atnaujinimas</t>
  </si>
  <si>
    <t>001-01-03-1.2.1.11</t>
  </si>
  <si>
    <t>A.Baranausko ir A.Vienuolio-Žukausko memorialinio muziejaus padalinio Siaurojo geležinkelio sandėlio rekonstrukcija</t>
  </si>
  <si>
    <t>001-01-03-1.2.1.16</t>
  </si>
  <si>
    <t>Kultūros įstaigų veiklos išlaidos</t>
  </si>
  <si>
    <t>Pajamų įmokos ir kitos pajamos</t>
  </si>
  <si>
    <t>001-01-04 (T)*</t>
  </si>
  <si>
    <t>Užtikrinti kultūros ir gamtos paveldo išsaugojimą bei populiarinimą, pritaikant jį turizmo, rekreacijos, kultūrinėms, edukacinėms, bendruomeninėms reikmėms</t>
  </si>
  <si>
    <t>001-01-04-1.2.1.17</t>
  </si>
  <si>
    <t xml:space="preserve">Turizmo projektų įgyvendinimas </t>
  </si>
  <si>
    <t>001-01-04-1.2.2.02</t>
  </si>
  <si>
    <t>Reklamos įrenginių tvarkymas</t>
  </si>
  <si>
    <t>1.3.1.5</t>
  </si>
  <si>
    <t>001-01-04-1.2.2.03</t>
  </si>
  <si>
    <t>Viešųjų erdvių kūrimas ir tvarkymas</t>
  </si>
  <si>
    <t>2.3.1.2.</t>
  </si>
  <si>
    <t>001-01-04-1.2.2.04</t>
  </si>
  <si>
    <t>Miesto šventinis apšvietimas ir papuošimas</t>
  </si>
  <si>
    <t>001-01-04-1.2.2.05</t>
  </si>
  <si>
    <t>Želdynų kūrimas, tvarkymas, apsauga ir priežiūra</t>
  </si>
  <si>
    <t>4.3.2.1.</t>
  </si>
  <si>
    <t>001-01-04-1.2.2.06</t>
  </si>
  <si>
    <t xml:space="preserve">Mažieji architektūros objektai </t>
  </si>
  <si>
    <t>001-01-04-1.2.2.10</t>
  </si>
  <si>
    <t>Adresų suteikimas ir keitimas</t>
  </si>
  <si>
    <t>001-01-04-1.2.2.12</t>
  </si>
  <si>
    <t>Kurorto statuso gavimo pasirengimo infrastruktūriniai darbai</t>
  </si>
  <si>
    <t>001-01-04-1.2.4.11</t>
  </si>
  <si>
    <t xml:space="preserve">Kurorto parko su mineralinio vandens biuvete įrengimas </t>
  </si>
  <si>
    <t>001-01-04-1.2.6.09</t>
  </si>
  <si>
    <t>Anykščių siaurojo geležinkelio pastatai, pastatų kompleksai, ruožas, aplinka</t>
  </si>
  <si>
    <t>1.1.3.3</t>
  </si>
  <si>
    <t>001-01-04-1.2.6.11</t>
  </si>
  <si>
    <t>Piliakalnių ir kitų kultūros paveldo vertybių pritaikymas turizmui</t>
  </si>
  <si>
    <t>001-01-04-1.2.6.15</t>
  </si>
  <si>
    <t>Viešųjų (įvykio, laidojimo, memorialinės vietos ) kultūros paveldo objektų išsaugojimas</t>
  </si>
  <si>
    <t>001-01-04-1.2.7.06</t>
  </si>
  <si>
    <t>Žemės sklypų visuomenės poreikiams paėmimas, dokumentų rengimas</t>
  </si>
  <si>
    <t>2.1.1.1</t>
  </si>
  <si>
    <t>2. Kitos pajamos ir pajamų šaltiniai</t>
  </si>
  <si>
    <t>001-01-04-1.2.7.07</t>
  </si>
  <si>
    <t>Žemės sklypų suformavimo, kadastrinių matavimų ir topografinių darbų atlikimas</t>
  </si>
  <si>
    <t>IŠ VISO programai finansuoti pagal finansavimo šaltinius (1 ir 2 punktai)</t>
  </si>
  <si>
    <t>Iš jų: regioninių pažangos priemonių lėšos</t>
  </si>
  <si>
    <t>Asignavimų ir kitų lėšų pokytis, palyginti su ankstesnių metų patvirtintų asignavimų ir kitų lėšų planu</t>
  </si>
  <si>
    <t>­20,2</t>
  </si>
  <si>
    <t>­469,2</t>
  </si>
  <si>
    <t>­663</t>
  </si>
  <si>
    <t>2. Kitos pajamos</t>
  </si>
  <si>
    <t>3 lentelė. Anykščių rajono savivaldybės 2024–2026 metų 002 Kryptingo verslo ir investicijų pritraukimo programos uždaviniai, priemonės, asignavimai ir kitos lėšos (tūkst. eurų)</t>
  </si>
  <si>
    <t xml:space="preserve">002-01-01 (T)*
</t>
  </si>
  <si>
    <t>Uždavinys: Užtikrinti paramą bei plėtoti kitas paslaugas verslui</t>
  </si>
  <si>
    <t>002-01-01-2.1.1.08 (TP)</t>
  </si>
  <si>
    <t>Priemonė: Investicinių projektų vykdymas</t>
  </si>
  <si>
    <t>002-01-01-2.1.2.02 (TP)</t>
  </si>
  <si>
    <t>Smulkiojo ir vidutinio verslo skatinimas</t>
  </si>
  <si>
    <t>2.1.2.3</t>
  </si>
  <si>
    <t>0002-01-01-2.1.2.03 (TP)</t>
  </si>
  <si>
    <t>Socialinio, bendruomeninio ir kitų verslo rūšių, įgyvendinant bendruomenių iniciatyvas, skatinimas</t>
  </si>
  <si>
    <t>0002-01-01-2.1.2.07 (TP)</t>
  </si>
  <si>
    <t xml:space="preserve">Viešųjų paslaugų verslui organizavimas ir vykdymas </t>
  </si>
  <si>
    <t>2.1.2.4, 2.1.2.5, 2.1.3.2</t>
  </si>
  <si>
    <t>0002-01-01-2.1.2.09 (TP)</t>
  </si>
  <si>
    <t>Nevyriausybinių ir bendruomeninių organizacijų iniciatyvų skatinimas ir rėmimas</t>
  </si>
  <si>
    <t>3.2.3.2</t>
  </si>
  <si>
    <t>0002-01-01-2.1.2.10. (TP)</t>
  </si>
  <si>
    <t>Anykščių miesto viešųjų erdvių sistemos pertvarkymas (I etapas. Apleistos teritorijos ir pastatų Tilto gatvėje konversija)</t>
  </si>
  <si>
    <t>2.1.1.2</t>
  </si>
  <si>
    <t>0002-01-01-2.1.2.11 (TP)</t>
  </si>
  <si>
    <t xml:space="preserve">Anykštėno kortelės koncepcijos sukūrimas ir įgyvendinimas </t>
  </si>
  <si>
    <t>0002-01-01-2.1.2.12 (TP)</t>
  </si>
  <si>
    <t>Gyventojų iniciatyvų programa</t>
  </si>
  <si>
    <t>0002-01-01-2.1.2.13 (TP)</t>
  </si>
  <si>
    <t>Viešųjų paslaugų perdavimas socialiniams partneriams Anykščių rajono savivaldybėje</t>
  </si>
  <si>
    <t>2.1.3.5</t>
  </si>
  <si>
    <t>0002-01-01-2.1.2.14 (TP)</t>
  </si>
  <si>
    <t>Akceleravimo, inkubavimo ir mentorystės programa verslui</t>
  </si>
  <si>
    <t>2.1.2.5</t>
  </si>
  <si>
    <t>­140,0</t>
  </si>
  <si>
    <t>­108,42</t>
  </si>
  <si>
    <t>3 lentelė. Anykščių rajono savivaldybės 2024–2026 metų 003 Konkurencingo žemės ūkio ir kaimiškų vietovių vystymo programos uždaviniai, priemonės, asignavimai ir kitos lėšos (tūkst. eurų)</t>
  </si>
  <si>
    <t xml:space="preserve">003-01-01 (T)*
</t>
  </si>
  <si>
    <t>Uždavinys: Sudaryti tinkamas sąlygas žemės ūkio vystymui</t>
  </si>
  <si>
    <t>0003-01-01-3.1.1.03(TP)</t>
  </si>
  <si>
    <t>Priemonė: Kaimo verslo ir investicijų veikla</t>
  </si>
  <si>
    <t>2.2.1.2.</t>
  </si>
  <si>
    <t>0003-01-01-3.1.1.04 (TP)</t>
  </si>
  <si>
    <t>Žemdirbių švenčių, mokomųjų kelionių/ seminarų ir kitų renginių organizavimas</t>
  </si>
  <si>
    <t>2.2.1.3.</t>
  </si>
  <si>
    <t>0003-01-01-3.1.1.05 (TP)</t>
  </si>
  <si>
    <t>Žemės ūkio transporto priemonių registracijos/techninės priežiūros vykdymas</t>
  </si>
  <si>
    <t>0003-01-01-3.1.1.06 (TP)</t>
  </si>
  <si>
    <t xml:space="preserve">Melioracijos veikla </t>
  </si>
  <si>
    <t>2.2.1.4.</t>
  </si>
  <si>
    <t>0003-01-01-3.1.1.07 (TP)</t>
  </si>
  <si>
    <t>Parama melioracijos statinių naudotojų asociacijoms</t>
  </si>
  <si>
    <t>2.2.1.6.</t>
  </si>
  <si>
    <t>0003-01-01-3.1.1.08 (TP)</t>
  </si>
  <si>
    <t>Žemės ūkio funkcijų vykdymas</t>
  </si>
  <si>
    <t>0003-01-01-3.1.4.08 (TP)</t>
  </si>
  <si>
    <t xml:space="preserve"> Fontanų priežiūra Šventosios upėje ties Tilto gatve </t>
  </si>
  <si>
    <t>0003-01-01-3.1.5.08 (TP)</t>
  </si>
  <si>
    <t>Šventosios upės užtvankos  remontas</t>
  </si>
  <si>
    <t>­30,2</t>
  </si>
  <si>
    <t>3 lentelė. Anykščių rajono savivaldybės 2024–2026 metų 004 Sveikatos apsaugos programos uždaviniai, priemonės, asignavimai ir kitos lėšos (tūkst. eurų)</t>
  </si>
  <si>
    <t xml:space="preserve">004-01-01 (T)*
</t>
  </si>
  <si>
    <t>Uždavinys: Modernizuoti sveikatos priežiūros paslaugų infrastruktūrą</t>
  </si>
  <si>
    <t>004-01-01-4.1.1.01 (TP)</t>
  </si>
  <si>
    <t>Sveikatos priežiūros įstaigų, patalpų, infrastruktūros 
renovavimas ir modernizavimas</t>
  </si>
  <si>
    <t>3.2.1.1</t>
  </si>
  <si>
    <t>004-01-01-4.1.2.01 (TP)</t>
  </si>
  <si>
    <t>Asmens sveikatos priežiūros paslaugų prieinamumo gerinimas VšĮ Anykščių rajono savivaldybės pirminės sveikatos priežiūros centre ir VšĮ Anykščių rajono savivaldybės ligoninėje</t>
  </si>
  <si>
    <t>3.2.2.1</t>
  </si>
  <si>
    <t>004-01-01-4.1.2.02 (TP)</t>
  </si>
  <si>
    <t>Sveikesnis ir saugesnis jaunimo gyvenimas</t>
  </si>
  <si>
    <t>3.2.3.1</t>
  </si>
  <si>
    <t>004-01-01-4.1.2.08 (TP)</t>
  </si>
  <si>
    <t>Dantų protezavimo paslaugos prieinamumo gerinimas</t>
  </si>
  <si>
    <t>004-01-01-4.1.2.09 (TP)</t>
  </si>
  <si>
    <t xml:space="preserve">Trūkstamų specialybių gydytojų pritraukimo skatinimas </t>
  </si>
  <si>
    <t>3.2.2.3</t>
  </si>
  <si>
    <t xml:space="preserve">004-01-02 (T)*
</t>
  </si>
  <si>
    <t>Uždavinys. Užtikrinti kokybišką sveikatos priežiūros paslaugų plėtrą ir prieinamumą</t>
  </si>
  <si>
    <t>004-01-02-4.1.2.10 (TP)</t>
  </si>
  <si>
    <t>Sveikatos stiprinimo programos ikimokyklinio amžiaus vaikų tėvams „Neįtikėtini metai“ vykdymas</t>
  </si>
  <si>
    <t>3.2.3.4</t>
  </si>
  <si>
    <t>004-01-02-4.1.2.11 (TP)</t>
  </si>
  <si>
    <r>
      <t>Pacientų pavežėjimo savivaldybės lygmeniu paslaugos užtikrinimas</t>
    </r>
    <r>
      <rPr>
        <b/>
        <sz val="10"/>
        <color rgb="FFFF0000"/>
        <rFont val="Times New Roman"/>
        <family val="1"/>
        <charset val="186"/>
      </rPr>
      <t xml:space="preserve"> NAUJA</t>
    </r>
  </si>
  <si>
    <t>004-01-02-4.2.1.12 (TP)</t>
  </si>
  <si>
    <r>
      <t xml:space="preserve">Sveikatos centro sudėtyje teikiamų sveikatos priežiūros paslaugų infrastruktūros modernizavimas </t>
    </r>
    <r>
      <rPr>
        <b/>
        <sz val="10"/>
        <color rgb="FFFF0000"/>
        <rFont val="Times New Roman"/>
        <family val="1"/>
        <charset val="186"/>
      </rPr>
      <t>NAUJA</t>
    </r>
  </si>
  <si>
    <t>004-01-02-4.2.1.13 (TP)</t>
  </si>
  <si>
    <r>
      <t xml:space="preserve">Mobilių komandų aprūpinimas įranga ir transporto priemonėmis </t>
    </r>
    <r>
      <rPr>
        <b/>
        <sz val="10"/>
        <color rgb="FFFF0000"/>
        <rFont val="Times New Roman"/>
        <family val="1"/>
        <charset val="186"/>
      </rPr>
      <t>NAUJA</t>
    </r>
  </si>
  <si>
    <t>004-01-02-4.1.3.01 (TP)</t>
  </si>
  <si>
    <t xml:space="preserve">Plėtoti sveiką gyvenseną bei stiprinti sveikos gyvensenos įgūdžius ugdymo įstaigose </t>
  </si>
  <si>
    <t>004-01-02-4.1.3.02 (TP)</t>
  </si>
  <si>
    <t xml:space="preserve">Plėtoti sveiką gyvenseną bei stiprinti sveikos gyvensenos įgūdžius bendruomenėse, vykdyti visuomenės sveikatos stebėseną savivaldybėse </t>
  </si>
  <si>
    <t>3.2.3.5</t>
  </si>
  <si>
    <t>004-01-02-4.1.3.03 (TP)</t>
  </si>
  <si>
    <t xml:space="preserve">Visuomenės sveikatos projektų vykdymas </t>
  </si>
  <si>
    <t>004-01-02-4.1.3.05 (TP)</t>
  </si>
  <si>
    <t xml:space="preserve">Plėtoti visuomenės psichikos sveikatos paslaugų prieinamumą bei ankstyvojo savižudybių atpažinimo ir kompleksinės pagalbos teikimo sistemą </t>
  </si>
  <si>
    <t>3.2.3.5, 3.4.2.1.</t>
  </si>
  <si>
    <t>004-01-02-4.1.3.06 (TP)</t>
  </si>
  <si>
    <t xml:space="preserve">Visuomenės sveikatos paslaugų kokybės gerinimas Anykščių rajone </t>
  </si>
  <si>
    <r>
      <t xml:space="preserve"> </t>
    </r>
    <r>
      <rPr>
        <b/>
        <sz val="10"/>
        <color theme="1"/>
        <rFont val="Symbol"/>
        <family val="1"/>
        <charset val="2"/>
      </rPr>
      <t>­</t>
    </r>
    <r>
      <rPr>
        <b/>
        <sz val="10"/>
        <color theme="1"/>
        <rFont val="Times New Roman"/>
        <family val="1"/>
        <charset val="186"/>
      </rPr>
      <t>625,21</t>
    </r>
  </si>
  <si>
    <t>­862,95</t>
  </si>
  <si>
    <r>
      <t xml:space="preserve"> </t>
    </r>
    <r>
      <rPr>
        <b/>
        <sz val="10"/>
        <color theme="1"/>
        <rFont val="Symbol"/>
        <family val="1"/>
        <charset val="2"/>
      </rPr>
      <t>­</t>
    </r>
    <r>
      <rPr>
        <b/>
        <sz val="10"/>
        <color theme="1"/>
        <rFont val="Times New Roman"/>
        <family val="1"/>
        <charset val="186"/>
      </rPr>
      <t>407,65</t>
    </r>
  </si>
  <si>
    <t>3 lentelė. Anykščių rajono savivaldybės 2024–2026 metų 005 Palankios socialinės aplinkos kūrimo programos uždaviniai, priemonės, asignavimai ir kitos lėšos (tūkst. eurų)</t>
  </si>
  <si>
    <t xml:space="preserve">005-01-01 (T)*
</t>
  </si>
  <si>
    <t>Uždavinys: Užtikrinti socialinių paslaugų kokybę ir prieinamumą, didinti jų įvairovę</t>
  </si>
  <si>
    <t>005-01-01-5.1.1.01 (TP)</t>
  </si>
  <si>
    <t>Užimtumo didinimo programos įgyvendinimas</t>
  </si>
  <si>
    <t>005-01-01-5.1.1.02 (TP)</t>
  </si>
  <si>
    <t>Pirminė teisinė pagalba</t>
  </si>
  <si>
    <t>005-01-01-5.1.1.06 (TP)</t>
  </si>
  <si>
    <t>Socialinių darbuotojų kvalifikacijos kėlimas</t>
  </si>
  <si>
    <t>3.3.2.4</t>
  </si>
  <si>
    <t>005-01-01-5.1.1.07 (TP)</t>
  </si>
  <si>
    <t xml:space="preserve"> Socialinių paslaugų projektų įgyvendinimas</t>
  </si>
  <si>
    <t>005-01-01-5.1.1.08 (TP)</t>
  </si>
  <si>
    <t>Socialinių paslaugų pirkimų ir finansavimo vykdymas</t>
  </si>
  <si>
    <t>3.3.2.1</t>
  </si>
  <si>
    <t>005-01-01-5.1.1.09 (TP)</t>
  </si>
  <si>
    <t>Pagalbos pinigų mokėjimas</t>
  </si>
  <si>
    <t>005-01-01-5.1.1.10 (TP)</t>
  </si>
  <si>
    <t>Socialinių paslaugų įstaigų veiklos išlaidos</t>
  </si>
  <si>
    <t>005-01-01-5.1.1.11 (TP)</t>
  </si>
  <si>
    <t>Subsidijos ir lengvatinis vežimas</t>
  </si>
  <si>
    <t xml:space="preserve">005-01-02 (T)*
</t>
  </si>
  <si>
    <t>Uždavinys: Kurti palankią vaikui ir šeimai aplinką, mažinti socialinę atskirtį</t>
  </si>
  <si>
    <t>005-01-01-5.1.1.13 (TP)</t>
  </si>
  <si>
    <t>005-01-01-5.1.2.01 (TP)</t>
  </si>
  <si>
    <t>Socialinės paramos mokiniams administravimas</t>
  </si>
  <si>
    <t>005-01-01-5.1.2.02 (TP)</t>
  </si>
  <si>
    <t>Piniginės socialinės paramos skyrimas ir mokėjimas</t>
  </si>
  <si>
    <t>005-01-01-5.1.2.03 (TP)</t>
  </si>
  <si>
    <t>Tikslinių kompensacijų skyrimas ir mokėjimas</t>
  </si>
  <si>
    <t>005-01-01-5.1.2.04 (TP)</t>
  </si>
  <si>
    <t>Išmokų vaikams skyrimas ir mokėjimas</t>
  </si>
  <si>
    <t>005-01-01-5.1.2.06 (TP)</t>
  </si>
  <si>
    <t>Neveiksnumo nustatymo procedūrų organizavimas</t>
  </si>
  <si>
    <t>005-01-01-5.1.2.07 (TP)</t>
  </si>
  <si>
    <t>Vienkartinių pašalpų mokėjimas</t>
  </si>
  <si>
    <t>005-01-01-5.1.3.01 (TP)</t>
  </si>
  <si>
    <t>Būsto pritaikymas neįgaliesiems</t>
  </si>
  <si>
    <t>3.3.3.3</t>
  </si>
  <si>
    <t>005-01-01-5.1.3.02 (TP)</t>
  </si>
  <si>
    <t>Neįgaliųjų socialinės integracijos projektų įgyvendinimas</t>
  </si>
  <si>
    <t>3.3.3.2, 3.3.3.3</t>
  </si>
  <si>
    <t>005-01-01-5.1.3.03 (TP)</t>
  </si>
  <si>
    <r>
      <t xml:space="preserve">Socialinio būsto fondo plėtra nepalankias sąlygas turintiems asmenims </t>
    </r>
    <r>
      <rPr>
        <b/>
        <sz val="10"/>
        <color rgb="FFFF0000"/>
        <rFont val="Times New Roman"/>
        <family val="1"/>
        <charset val="186"/>
      </rPr>
      <t>NAUJA R</t>
    </r>
  </si>
  <si>
    <t>3.3.3.1</t>
  </si>
  <si>
    <t>005-01-01-5.1.4.07 (TP)</t>
  </si>
  <si>
    <t xml:space="preserve">Perėjimas nuo institucinės globos prie šeimoje ir bendruomenėje teikiamų paslaugų </t>
  </si>
  <si>
    <t>3.3.2.2</t>
  </si>
  <si>
    <t>005-01-01-5.1.4.08 (TP)</t>
  </si>
  <si>
    <t>Kompleksiškai teikiamų paslaugų šeimoms plėtra</t>
  </si>
  <si>
    <t>????</t>
  </si>
  <si>
    <t>005-01-01-5.1.4.12 (TP)</t>
  </si>
  <si>
    <r>
      <t xml:space="preserve">Socialinės priemonės </t>
    </r>
    <r>
      <rPr>
        <b/>
        <sz val="10"/>
        <color rgb="FFFF0000"/>
        <rFont val="Times New Roman"/>
        <family val="1"/>
        <charset val="186"/>
      </rPr>
      <t xml:space="preserve">NAUJA </t>
    </r>
  </si>
  <si>
    <t>005-01-01-5.1.5.01 (TP)</t>
  </si>
  <si>
    <t xml:space="preserve">Asmeninės pagalbos teikimo ir administravimo įgyvendinimas </t>
  </si>
  <si>
    <t>005-01-01-5.1.5.03 (TP)</t>
  </si>
  <si>
    <t xml:space="preserve">Socialinio būsto plėtra </t>
  </si>
  <si>
    <t>3.3.3.1, 3.3.3.2</t>
  </si>
  <si>
    <t>005-01-01-5.1.5.04 (TP)</t>
  </si>
  <si>
    <t xml:space="preserve">Akredituotos socialinių paslaugų priežiūros finansavimas </t>
  </si>
  <si>
    <t>005-01-01-5.1.5.05 (TP)</t>
  </si>
  <si>
    <t>Socialinės priežiūros šeimoms teikimas</t>
  </si>
  <si>
    <t>3.3.3.5</t>
  </si>
  <si>
    <t>¯2441,97</t>
  </si>
  <si>
    <t>­1276,92</t>
  </si>
  <si>
    <t>­1443,21</t>
  </si>
  <si>
    <t>3 lentelė. Anykščių rajono savivaldybės 2024–2026 metų 006 Kokybiškos švietimo sistemos kūrimo, sporto skatinimo ir jaunimo užimtumoprogramos uždaviniai, priemonės, asignavimai ir kitos lėšos (tūkst. eurų)</t>
  </si>
  <si>
    <t xml:space="preserve">006-01-01 (T)*
</t>
  </si>
  <si>
    <t>Uždavinys: Plėsti paslaugų spektrą ir prieinamumą jaunimui</t>
  </si>
  <si>
    <t>006-01-01-6.1.1.01 (TP)***</t>
  </si>
  <si>
    <t>Priemonė: Jaunimo užimtumo skatinimas</t>
  </si>
  <si>
    <t>3.1.2.7.</t>
  </si>
  <si>
    <t>006-01-01-6.1.1.02 (TP)</t>
  </si>
  <si>
    <t>Atvirojo jaunimo centro veiklos užtikrinimas</t>
  </si>
  <si>
    <t>006-01-01-6.1.1.03 (TP)</t>
  </si>
  <si>
    <t>Jaunimo reikalų tarybos veiklos finansavimas</t>
  </si>
  <si>
    <t xml:space="preserve">006-01-02 (T)*
</t>
  </si>
  <si>
    <t>Uždavinys: Modernizuoti švietimo infrastruktūrą</t>
  </si>
  <si>
    <t>006-01-02-6.1.1.06 (TP)</t>
  </si>
  <si>
    <t xml:space="preserve"> Troškūnų Kazio Inčiūros gimnazijos pastato rekonstravimas</t>
  </si>
  <si>
    <t>3.1.1.1.</t>
  </si>
  <si>
    <t>006-01-02-6.1.1.07 (TP)</t>
  </si>
  <si>
    <t>Lopšelio-darželio „Žilvitis“ pastato rekonstrukcija</t>
  </si>
  <si>
    <t>3.1.1.2.</t>
  </si>
  <si>
    <t>006-01-02-6.1.1.09 (TP)</t>
  </si>
  <si>
    <t xml:space="preserve">Anykščių vaikų lopšelio-darželio „Eglutė“modernizavimas </t>
  </si>
  <si>
    <t>006-01-02-6.1.1.11 (TP)</t>
  </si>
  <si>
    <t>Anykščių A. Baranausko pagrindinės mokyklos pastato rekonstrukcija</t>
  </si>
  <si>
    <t>006-01-02-6.1.1.12 (TP)</t>
  </si>
  <si>
    <t>Anykščių A.Vienuolio progimnazijos modernizavimas (vidaus erdvių remontas ir aprūpinimas įranga)</t>
  </si>
  <si>
    <t>006-01-02-6.1.1.14 (TP)</t>
  </si>
  <si>
    <t>Švietimo objektų remontas ir pritaikymas kokybiškai veiklai</t>
  </si>
  <si>
    <t>3.1.1.1, 3.1.1.3.</t>
  </si>
  <si>
    <t>006-01-02-6.1.1.16 (TP)</t>
  </si>
  <si>
    <t xml:space="preserve">Sporto aikštynų, sporto bazių atnaujinimas </t>
  </si>
  <si>
    <t>3.1.2.6.</t>
  </si>
  <si>
    <t>006-01-02-6.1.1.20 (TP)</t>
  </si>
  <si>
    <t>Baseino renovacija</t>
  </si>
  <si>
    <t>006-01-02-6.1.1.22 (TP)</t>
  </si>
  <si>
    <t>Atvirų jaunimo erdvių veiklos užtikrinimas</t>
  </si>
  <si>
    <t>3.1.1.3.</t>
  </si>
  <si>
    <t>006-01-02-6.1.1.23 (TP)</t>
  </si>
  <si>
    <t xml:space="preserve">Jaunimo savanoriškos veiklos skatinimas </t>
  </si>
  <si>
    <t>006-01-02-6.1.1.24 (TP)</t>
  </si>
  <si>
    <t>Sporto salės, esančios lopšelyje-darželyje „Eglutė“, remonto darbai</t>
  </si>
  <si>
    <t xml:space="preserve">006-01-03 (T)*
</t>
  </si>
  <si>
    <t>Uždavinys: Plėsti švietimo paslaugų spektrą, gerinti kokybę ir prieinamumą</t>
  </si>
  <si>
    <t>006-01-03-6.1.1.25 (TP)</t>
  </si>
  <si>
    <t xml:space="preserve">Mobilaus darbo su jaunimu Anykščių rajono savivaldybės teritorijoje plėtojimas </t>
  </si>
  <si>
    <t>006-01-03- 6.1.1.26 (TP)</t>
  </si>
  <si>
    <t>Infrastruktūros pritaikymas neįgaliesiems efektyviai veikiančiose mokyklose NAUJA R</t>
  </si>
  <si>
    <t>006-01-03-6.1.1.27 (TP)</t>
  </si>
  <si>
    <t>Jaunimo užimtumas vasarą ir integracija į darbo rinką NAUJA</t>
  </si>
  <si>
    <t>006-01-03-6.1.1.28 (TP)</t>
  </si>
  <si>
    <t>Mokinių dalyvaujamasis biudžetas NAUJA</t>
  </si>
  <si>
    <t>006-01-03-6.1.1.29 (TP)</t>
  </si>
  <si>
    <t>Švietimo įstaigų maitinimo patalpų atnaujinimas (NAUJA)</t>
  </si>
  <si>
    <t>006-01-03-6.1.2.02 (TP)</t>
  </si>
  <si>
    <t>Olimpiadų, konkursų, renginių ir kt. organizavimas bei kelionių išlaidų kompensavimas</t>
  </si>
  <si>
    <t>006-01-03-6.1.2.04 (TP)</t>
  </si>
  <si>
    <t>Studentų skatinimas</t>
  </si>
  <si>
    <t>3.1.2.12.</t>
  </si>
  <si>
    <t>006-01-03-6.1.2.05 (TP)</t>
  </si>
  <si>
    <t xml:space="preserve">Gabių mokinių ir jų mokytojų skatinimas </t>
  </si>
  <si>
    <t>006-01-03-6.1.2.06 (TP)</t>
  </si>
  <si>
    <t>Vaikų užimtumo didinimas</t>
  </si>
  <si>
    <t>006-01-03-6.1.2.12 (TP)</t>
  </si>
  <si>
    <t xml:space="preserve"> Mokytojų kelionės išlaidų kompensavimas </t>
  </si>
  <si>
    <t>3.1.2.9.</t>
  </si>
  <si>
    <t>006-01-03-6.1.2.13 (TP)</t>
  </si>
  <si>
    <t>Važiavimo išlaidų kompensavimas mokiniams</t>
  </si>
  <si>
    <t>006-01-03-6.1.2.14 (TP)</t>
  </si>
  <si>
    <t>Mokymo lėšų perskirstymas</t>
  </si>
  <si>
    <t>006-01-03-6.1.2.15 (TP)</t>
  </si>
  <si>
    <t>Socialinė parama mokiniams (išlaidos produktams, kai mokiniai maitinami nemokamai, patiekalų gamybos išlaidos)</t>
  </si>
  <si>
    <t>006-01-03-6.1.2.16 (TP)</t>
  </si>
  <si>
    <t>Socialinė parama mokiniams (mokymo reikmenims pirkti)</t>
  </si>
  <si>
    <t>006-01-03-6.1.2.17 (TP)</t>
  </si>
  <si>
    <t xml:space="preserve"> Mokyklų aprūpinimas autobusais</t>
  </si>
  <si>
    <t>006-01-03-6.1.2.18 (TP)</t>
  </si>
  <si>
    <t>Švietimo įstaigų veiklos išlaidos</t>
  </si>
  <si>
    <t>006-01-03-6.1.2.21 (TP)</t>
  </si>
  <si>
    <t xml:space="preserve">Inovatyvių mokymo(si) priemonių diegimas mokyklose </t>
  </si>
  <si>
    <t>3.1.1.4, 3.1.1.5.</t>
  </si>
  <si>
    <t>006-01-03-6.1.2.22 (TP)</t>
  </si>
  <si>
    <t xml:space="preserve"> Neformalus suaugusiųjų švietimas</t>
  </si>
  <si>
    <t>3.1.3.1</t>
  </si>
  <si>
    <t>006-01-03-6.1.2.24 (TP)</t>
  </si>
  <si>
    <t xml:space="preserve">Vaikų ir jaunimo neformalaus ugdymosi galimybių plėtra Anykščių A. Vienuolio progimnazijoje (neformaliajam švietimui (būrelių veiklai) naudojamų vidaus erdvių remontas ir aprūpinimas įranga </t>
  </si>
  <si>
    <t>006-01-03-6.1.2.25 (TP)</t>
  </si>
  <si>
    <t>Kompleksiškai teikiama pagalba vaikams</t>
  </si>
  <si>
    <t>006-01-03-6.1.2.27 (TP)</t>
  </si>
  <si>
    <t xml:space="preserve">Jaunimo  politikos įgyvendinimo funkcija </t>
  </si>
  <si>
    <t>006-01-03-6.1.2.28 (TP)</t>
  </si>
  <si>
    <t>Sporto veiklos vykdymas</t>
  </si>
  <si>
    <t>006-01-03-6.1.2.30 (TP)</t>
  </si>
  <si>
    <t xml:space="preserve">Mokymo plaukti programa </t>
  </si>
  <si>
    <t>3.1.2.4</t>
  </si>
  <si>
    <t>006-01-03-6.1.2.31 (TP)</t>
  </si>
  <si>
    <t>Sporto įstaigų veiklos išlaidos</t>
  </si>
  <si>
    <t>006-01-03-6.1.2.32 (TP)</t>
  </si>
  <si>
    <t xml:space="preserve">Vaikų ir mokinių priėmimo į mokyklas centralizuotos informacinės sistemos įdiegimas </t>
  </si>
  <si>
    <t>006-01-03-6.1.2.33 (TP)</t>
  </si>
  <si>
    <t>Sporto renginių vykdymas</t>
  </si>
  <si>
    <t>006-01-03-6.1.2.34 (TP)</t>
  </si>
  <si>
    <t>Ankstyvojo ugdymo užtikrinimas NAUJA</t>
  </si>
  <si>
    <t>006-01-03-6.1.3.01 (TP)</t>
  </si>
  <si>
    <t xml:space="preserve">Visos dienos mokyklos įrengimas A. Vienuolio progimnazijoje </t>
  </si>
  <si>
    <t>3.1.2.4.</t>
  </si>
  <si>
    <t>006-01-03-6.1.3.02 (TP)</t>
  </si>
  <si>
    <t xml:space="preserve"> Pedagogų skatinimas ir edukacinių, metodinių priemonių organizavimas </t>
  </si>
  <si>
    <t>3.1.2.2.</t>
  </si>
  <si>
    <t>006-01-03-6.1.3.04 (TP)</t>
  </si>
  <si>
    <t>Vaiko teisių ir vaiko gerovės politikos įgyvendinimas</t>
  </si>
  <si>
    <t>006-01-03-6.1.3.05 (TP)</t>
  </si>
  <si>
    <t xml:space="preserve"> Neformaliojo švietimo vykdymas</t>
  </si>
  <si>
    <t>006-01-03-6.1.3.08 (TP)</t>
  </si>
  <si>
    <t xml:space="preserve">Papildomas finansavimas sąlyginiam klasių skaičiui išlaikyti </t>
  </si>
  <si>
    <t>3.1.2.1.</t>
  </si>
  <si>
    <t>006-01-03-6.1.3.09 (TP)</t>
  </si>
  <si>
    <t xml:space="preserve"> Pirmoko krepšelis </t>
  </si>
  <si>
    <t>006-01-03-6.1.3.10 (TP)</t>
  </si>
  <si>
    <t xml:space="preserve"> Trūkstamų pedagogų pritraukimas </t>
  </si>
  <si>
    <t>3.1.2.8, 3.1.2.13.</t>
  </si>
  <si>
    <t>006-01-03-6.1.3.11 (TP)</t>
  </si>
  <si>
    <t xml:space="preserve"> „Tūkstantmečio mokyklų“
programa </t>
  </si>
  <si>
    <t>006-01-03-6.1.3.12 (TP)</t>
  </si>
  <si>
    <t xml:space="preserve"> Profesinis orientavimas</t>
  </si>
  <si>
    <t>006-01-03-6.1.3.13 (TP)</t>
  </si>
  <si>
    <t xml:space="preserve">Švietimo skyriaus specialistų pokyčių valdymo kompetencijos stiprinimas įtraukiojo ugdymo kontekste </t>
  </si>
  <si>
    <t>006-01-03-6.1.3.14 (TP)</t>
  </si>
  <si>
    <t>Įtraukiojo ugdymo modelių diegimas Anykščių rajono savivaldybėje</t>
  </si>
  <si>
    <t>3.1.2.1, 3.1.2.13.</t>
  </si>
  <si>
    <t>­4515,12</t>
  </si>
  <si>
    <t>­3953,23</t>
  </si>
  <si>
    <t>­2244,01</t>
  </si>
  <si>
    <t>3 lentelė. Anykščių rajono savivaldybės 2024–2026 metų 007 Subalansuotos architektūros ir urbanistinės plėtros programos uždaviniai, priemonės, asignavimai ir kitos lėšos (tūkst. eurų)</t>
  </si>
  <si>
    <t xml:space="preserve">007-01-01 (T)*
</t>
  </si>
  <si>
    <t>Uždavinys: Vykdyti teritorinį, strateginį planavimą</t>
  </si>
  <si>
    <t>007-01-01-7.1.1.02 (TP)</t>
  </si>
  <si>
    <t>Architektūros ir urbanistikos idėjų konkursų organizavimas ir kūrybinių dirbtuvių  paruošiamųjų projektų, techninių projektų atlikimas</t>
  </si>
  <si>
    <t>3.5.2.4</t>
  </si>
  <si>
    <t>007-01-01-7.1.1.03 (TP)</t>
  </si>
  <si>
    <t>Iniciatyvų vizualizavimas (projektinis ir fizinis)</t>
  </si>
  <si>
    <t>007-01-01-7.1.1.05 (TP)</t>
  </si>
  <si>
    <t>Savivaldybės nuosavybės teise priklausančio turto nuomos lėšų naudojimas</t>
  </si>
  <si>
    <t>007-01-01-7.1.1.06 (TP)</t>
  </si>
  <si>
    <t>Teritorijų planavimo 
dokumentų rengimas, užtikrinant tvarią plėtrą</t>
  </si>
  <si>
    <t>3.5.2.2</t>
  </si>
  <si>
    <t>007-01-01-7.1.2.01 (TP)</t>
  </si>
  <si>
    <t>Specialiųjų paminklotvarkos, kultūros vertybių apsaugos planų rengimas, kultūros paveldo objektų tyrimai, ekspertinis vertinimas</t>
  </si>
  <si>
    <t>007-01-01-7.1.2.03 (TP)</t>
  </si>
  <si>
    <t>Inžinerinės infrastruktūros, susisiekimo komunikacijų specialiųjų planų rengimas</t>
  </si>
  <si>
    <t>007-01-01-7.1.2.04 (TP)</t>
  </si>
  <si>
    <t>Žaliosios infrastruktūros planavimo dokumentų parengimas</t>
  </si>
  <si>
    <t>007-01-01-7.1.2.11 (TP)</t>
  </si>
  <si>
    <t xml:space="preserve">Teritorijų detaliųjų planų parengimas </t>
  </si>
  <si>
    <t>007-01-01-7.1.2.12 (TP)</t>
  </si>
  <si>
    <t>Teritorijų bendrųjų planų parengimas</t>
  </si>
  <si>
    <t>007-01-01-7.1.2.13 (TP)</t>
  </si>
  <si>
    <t>Teritorijų planavimo dokumentų, reikalingų Anykščių miestui suteikti kurorto statusą, parengimas</t>
  </si>
  <si>
    <t>007-01-01-7.1.2.14 (TP)</t>
  </si>
  <si>
    <t>Anykščių rajono kapinių inventorizavimas</t>
  </si>
  <si>
    <t>4.4.1.1</t>
  </si>
  <si>
    <r>
      <t xml:space="preserve"> </t>
    </r>
    <r>
      <rPr>
        <b/>
        <sz val="10"/>
        <color theme="1"/>
        <rFont val="Symbol"/>
        <family val="1"/>
        <charset val="2"/>
      </rPr>
      <t>­37,5</t>
    </r>
  </si>
  <si>
    <t>­178,7</t>
  </si>
  <si>
    <r>
      <t xml:space="preserve"> </t>
    </r>
    <r>
      <rPr>
        <b/>
        <sz val="10"/>
        <color theme="1"/>
        <rFont val="Symbol"/>
        <family val="1"/>
        <charset val="2"/>
      </rPr>
      <t>­207,5</t>
    </r>
  </si>
  <si>
    <t>3 lentelė. Anykščių rajono savivaldybės 2024–2026 metų 008 Savivaldybės objektų priežiūros ir plėtros programos uždaviniai, priemonės, asignavimai ir kitos lėšos (tūkst. eurų)</t>
  </si>
  <si>
    <t xml:space="preserve">008-01-01 (T)*
</t>
  </si>
  <si>
    <t>Uždavinys: Gerinti Savivaldybės viešojo ūkio paslaugų kokybę ir infrastruktūrą</t>
  </si>
  <si>
    <t>008-01-01-8.1.1.01 (TP)***</t>
  </si>
  <si>
    <t>Priemonė:  Anykščių miesto gatvių ir teritorijų apšvietimo tinklų ir  šviesoforų remontas bei rekonstrukcija</t>
  </si>
  <si>
    <t>4.2.2.8.</t>
  </si>
  <si>
    <t>008-01-01-8.1.1.02 (TP)</t>
  </si>
  <si>
    <t>Seniūnijų gatvių ir teritorijų apšvietimo tinklų rekonstrukcija ir plėtra</t>
  </si>
  <si>
    <t>008-01-01-8.1.1.03 (TP)</t>
  </si>
  <si>
    <t>Viešųjų teritorijų apšvietimas Anykščių rajono seniūnijose</t>
  </si>
  <si>
    <t>008-01-01-8.1.1.04 (TP)</t>
  </si>
  <si>
    <t>Viešųjų teritorijų apšvietimas Anykščių mieste</t>
  </si>
  <si>
    <t>008-01-01-8.1.2.04 (TP)</t>
  </si>
  <si>
    <t xml:space="preserve">Daugiabučių namų atnaujinimas </t>
  </si>
  <si>
    <t>4.2.2.1.</t>
  </si>
  <si>
    <t>008-01-01-8.1.2.06 (TP)</t>
  </si>
  <si>
    <t xml:space="preserve"> Statinių naudojimo priežiūra</t>
  </si>
  <si>
    <t xml:space="preserve">008-01-02 (T)*
</t>
  </si>
  <si>
    <t>Uždavinys: Atnaujinti ir plėsti vandens tiekimo ir nuotekų tvarkymo infrastruktūrą</t>
  </si>
  <si>
    <t>008-01-02-8.1.3.21 (TP)</t>
  </si>
  <si>
    <t xml:space="preserve"> Priemonė: Vandens gerinimo, geležies šalinimo sistemų įrengimas Anykščių rajono gyvenvietėse</t>
  </si>
  <si>
    <t>4.2.1.1.</t>
  </si>
  <si>
    <t>008-01-02-8.1.3.25 (TP)</t>
  </si>
  <si>
    <t xml:space="preserve"> Vandentiekio ir nuotekų tinklų renovacija </t>
  </si>
  <si>
    <t>4.2.1.2.</t>
  </si>
  <si>
    <t xml:space="preserve">008-01-03 (T)*
</t>
  </si>
  <si>
    <t>Uždavinys:  Užtikrinti gamtinės aplinkos apsaugą ir efektyvų atliekų tvarkymą</t>
  </si>
  <si>
    <t>008-01-03-8.1.3.30 (TP)</t>
  </si>
  <si>
    <t xml:space="preserve">Beglobių ir bešeimininkių gyvūnų gaudymas, transportavimas, globa ir karantinavimas </t>
  </si>
  <si>
    <t>4.4.1.2.</t>
  </si>
  <si>
    <t>008-01-03-8.1.3.31 (TP)</t>
  </si>
  <si>
    <t>Mąstysenos pokytis nuo vienkartinių prie žiedinių ar daugkartinio maisto pristatymo pakuočių Baltijos jūros regiono miestuose NAUJA</t>
  </si>
  <si>
    <t>Darnaus judumo priemonės NAUJA</t>
  </si>
  <si>
    <t>008-01-03-8.1.4.01 (TP)</t>
  </si>
  <si>
    <t>Aplinkos apsaugos specialusis rėmimas</t>
  </si>
  <si>
    <t>4.3.1.5.</t>
  </si>
  <si>
    <t>008-01-03-8.1.4.02 (TP)</t>
  </si>
  <si>
    <t xml:space="preserve">Naujų nuotekų tinklų įrengimas </t>
  </si>
  <si>
    <t>008-01-03-8.1.4.03 (TP)</t>
  </si>
  <si>
    <t xml:space="preserve"> Atliekų surinkimo Anykščių rajone modernizavimas ir plėtra </t>
  </si>
  <si>
    <t>008-01-03-8.1.4.04 (TP)</t>
  </si>
  <si>
    <t>DGASA aikštelės kartu su daiktų dalijimosi stotele įrengimas bei šių įrenginių eksploatacijai būtinos infrastruktūros sukūrimas Svėdasų sen., Anykščių r.</t>
  </si>
  <si>
    <t>4.3.1.4.</t>
  </si>
  <si>
    <t>008-01-03-8.1.4.05 (TP)</t>
  </si>
  <si>
    <t>Monomineralinio kvarcinio smėlio telkinio rekultivavimas Anykščiuose</t>
  </si>
  <si>
    <t>4.3.2.4.</t>
  </si>
  <si>
    <t>008-01-03-8.1.4.06 (TP)</t>
  </si>
  <si>
    <t>Anykščių miesto vandens ruošimo, tiekimo ir
gerinimo įrenginių rekonstrukcija bei plėtra</t>
  </si>
  <si>
    <t xml:space="preserve">008-01-04 (T)*
</t>
  </si>
  <si>
    <t>Uždavinys: Atnaujinti ir plėsti susisiekimo infrastruktūrą, modernizuoti eismo organizavimo sistemą</t>
  </si>
  <si>
    <t>008-01-04-8.1.5.04 (TP)</t>
  </si>
  <si>
    <t>Priemonė:  A. Vienuolio g. Anykščių mieste rekonstravimo projekto pirkimas</t>
  </si>
  <si>
    <t>008-01-04-8.1.5.05 (TP)</t>
  </si>
  <si>
    <t xml:space="preserve"> Troškūnų g. Anykščių mieste rekonstrukcija</t>
  </si>
  <si>
    <t>008-01-04-8.1.5.07 (TP)</t>
  </si>
  <si>
    <t>Vietinės reikšmės kelių ir gatvių bei jų priklausinių priežiūra Anykščių rajono seniūnijose</t>
  </si>
  <si>
    <t>4.4.1.3.</t>
  </si>
  <si>
    <t>008-01-04-8.1.5.08 (TP)</t>
  </si>
  <si>
    <t>Anykščių rajono savivaldybės vietinės reikšmės kelių ir gatvių remontas ir rekonstrukcija</t>
  </si>
  <si>
    <t>008-01-04-8.1.5.12 (TP)</t>
  </si>
  <si>
    <t xml:space="preserve"> Mirusiųjų transportavimas</t>
  </si>
  <si>
    <t>\</t>
  </si>
  <si>
    <t>008-01-04-8.1.5.13 (TP)</t>
  </si>
  <si>
    <t xml:space="preserve"> Eismo saugumo komisijos vykdomų priemonių finansavimas</t>
  </si>
  <si>
    <t>008-01-04-8.1.5.16 (TP)</t>
  </si>
  <si>
    <t xml:space="preserve">Anykščių miesto gatvių bei jų priklausinių priežiūra </t>
  </si>
  <si>
    <t>008-01-04-8.1.5.21 (TP)</t>
  </si>
  <si>
    <t xml:space="preserve"> Alternatyvių transporto priemonių plėtros tinklas, veiklos vystymas </t>
  </si>
  <si>
    <t>008-01-04-8.1.6.04 (TP)</t>
  </si>
  <si>
    <t xml:space="preserve"> Bešeimininkio (neturinčio šeimininko) artezinių gręžinių likvidavimas </t>
  </si>
  <si>
    <t>008-01-04-8.1.6.05 (TP)</t>
  </si>
  <si>
    <t xml:space="preserve"> Prižiūrimų objektų remontas ir plėtra  </t>
  </si>
  <si>
    <t>008-01-04-8.1.6.06 (TP)</t>
  </si>
  <si>
    <t>Prižiūrimos bendro naudojimo teritorijos seniūnijose</t>
  </si>
  <si>
    <t>008-01-04-8.1.6.07 (TP)</t>
  </si>
  <si>
    <t xml:space="preserve"> Prižiūrimos bendro naudojimo teritorijos Anykščių mieste</t>
  </si>
  <si>
    <t>008-01-04-8.1.6.09 (TP)</t>
  </si>
  <si>
    <t xml:space="preserve">Anykščių miesto viešųjų erdvių sistemos pertvarkymas (III etapas) (kvartalinė renovacija, kompleksinis daugiabučių gyvenamųjų namų kvartalų kiemų - želdinių, dangų, mažosios architektūros elementų sutvarkymas) </t>
  </si>
  <si>
    <t>008-01-04-8.1.6.10 (TP)</t>
  </si>
  <si>
    <t xml:space="preserve">Anykščių miesto viešųjų erdvių sistemos pertvarkymas (II etapas) (miesto apžvalgos aikštelės ir pėsčiųjų - dviračių tako Šventosios upės dešiniajame krante, apjungiant su upės kairiojo kranto viešąja infrastruktūra, įrengimas) </t>
  </si>
  <si>
    <t>008-01-04-8.1.6.11 (TP)</t>
  </si>
  <si>
    <t xml:space="preserve"> Atsinaujinančių energijos išteklių (saulės) panaudojimas Anykščių rajono savivaldybės administracijos pastate, J. Biliūno g. 23, Anykščiai </t>
  </si>
  <si>
    <t>008-01-04-8.1.6.12 (TP)</t>
  </si>
  <si>
    <t xml:space="preserve"> Atsinaujinančių energijos išteklių (saulės) panaudojimas visuomeninės paskirties pastatuose</t>
  </si>
  <si>
    <t>4.2.2.2.</t>
  </si>
  <si>
    <t>008-01-04-8.1.6.13 (TP)</t>
  </si>
  <si>
    <t xml:space="preserve">Atsinaujinančių energijos išteklių (saulės) panaudojimas Anykščių miesto gatvių apšvietimui </t>
  </si>
  <si>
    <t>008-01-04-8.1.6.14 (TP)</t>
  </si>
  <si>
    <t xml:space="preserve">Aplinkos taršos mažinimo ir vietinių atsinaujinančių energijos šaltinių panaudojimas </t>
  </si>
  <si>
    <t>4.2.2.3.</t>
  </si>
  <si>
    <t>008-01-04-8.1.6.16 (TP)</t>
  </si>
  <si>
    <t xml:space="preserve">Pėsčiųjų-dviračių tako, jungiančio viešojo turizmo, aktyvaus poilsio ir sveikatingumo taką Šventosios upės kairiajame krante ir pėsčiųjų-dviračių takus, esančius Anykščių menų inkubatoriaus teritorijoje, statybos darbai </t>
  </si>
  <si>
    <t>008-01-04-8.1.6.17 (TP)</t>
  </si>
  <si>
    <t xml:space="preserve">Senosios Anykščių koplyčios - Anykščių menų centro teritorijos Vilniaus g. 36, Anykščių m., Anykščių r. sav., sutvarkymo darbai </t>
  </si>
  <si>
    <t>008-01-04-8.1.6.18 (TP)</t>
  </si>
  <si>
    <t>Anykščių miesto centrinės dalies kompleksinis daugiabučių gyvenamųjų namų kvartalų kiemų - želdinių, dangų, mažosios architektūros elementų sutvarkymas</t>
  </si>
  <si>
    <t>¯931,42</t>
  </si>
  <si>
    <t>­1794,19</t>
  </si>
  <si>
    <t>­1451,29</t>
  </si>
  <si>
    <t>3 lentelė. Anykščių rajono savivaldybės 2024–2026 metų 009 Efektyvaus Savivaldybės valdymo programos uždaviniai, priemonės, asignavimai ir kitos lėšos (tūkst. eurų)</t>
  </si>
  <si>
    <t xml:space="preserve">009-01-01 (T)*
</t>
  </si>
  <si>
    <t>Uždavinys: Didinti Savivaldybės valdymo ir veiklos efektyvumą, gerinti teikiamų viešųjų paslaugų kokybę</t>
  </si>
  <si>
    <t>009-01-01-9.1.1.01 (TP)***</t>
  </si>
  <si>
    <t>Priemonė:  Klientų aptarnavimo kokybės gerinimas</t>
  </si>
  <si>
    <t>3.5.5.3.</t>
  </si>
  <si>
    <t>009-01-01-9.1.1.03 (TP)</t>
  </si>
  <si>
    <t xml:space="preserve"> IT Sistemų tobulinimas ir plėtra</t>
  </si>
  <si>
    <t>3.5.5.4, 3.5.5.7.</t>
  </si>
  <si>
    <t>009-01-01-9.1.1.04 (TP)</t>
  </si>
  <si>
    <t>Debesijos, Hostingo ir kitos IT paslaugos</t>
  </si>
  <si>
    <t>3.5.5.4.</t>
  </si>
  <si>
    <t>009-01-01-9.1.1.05 (TP)</t>
  </si>
  <si>
    <t>GIS sistemos plėtra</t>
  </si>
  <si>
    <t>009-01-01-9.1.1.06 (TP)</t>
  </si>
  <si>
    <t>Savivaldybės interneto svetainės priežiūra</t>
  </si>
  <si>
    <t>009-01-01-9.1.1.07 (TP)</t>
  </si>
  <si>
    <t>Kompiuterinės ir programinės įrangos atnaujinimas</t>
  </si>
  <si>
    <t>009-01-01-9.1.1.08 (TP)</t>
  </si>
  <si>
    <t>Savivaldybės administracijos pastatų ir patalpų remontas</t>
  </si>
  <si>
    <t>3.5.5.11.</t>
  </si>
  <si>
    <t>009-01-01-9.1.1.09 (TP)</t>
  </si>
  <si>
    <t>Pastato K. Ladigos g. 1, Anykščių m., dalies patalpų rekonstrukcija</t>
  </si>
  <si>
    <t>009-01-01-9.1.1.11 (TP)</t>
  </si>
  <si>
    <t xml:space="preserve">Mero  rezervas </t>
  </si>
  <si>
    <t>009-01-01-9.1.2.01 (TP)</t>
  </si>
  <si>
    <t xml:space="preserve">Administracijos veiklos išlaidos </t>
  </si>
  <si>
    <t>3.5.5.1.</t>
  </si>
  <si>
    <t>009-01-01-9.1.2.02 (TP)</t>
  </si>
  <si>
    <t xml:space="preserve"> Seniūnijų valdymas</t>
  </si>
  <si>
    <t>009-01-01-9.1.2.03 (TP)</t>
  </si>
  <si>
    <t>Tarybos narių, mero, mero pavaduotojo ir mero patarėjų veiklos išlaidos</t>
  </si>
  <si>
    <t>009-01-01-9.1.2.04 (TP)</t>
  </si>
  <si>
    <t xml:space="preserve"> Savivaldybės kontrolės ir audito tarnybos veiklos išlaidos</t>
  </si>
  <si>
    <t>009-01-01-9.1.2.05 (TP)</t>
  </si>
  <si>
    <t xml:space="preserve">Nario mokestis </t>
  </si>
  <si>
    <t>009-01-01-9.1.2.06 (TP)</t>
  </si>
  <si>
    <t xml:space="preserve"> Paskolų grąžinimas</t>
  </si>
  <si>
    <t>009-01-01-9.1.2.07 (TP)</t>
  </si>
  <si>
    <t>Palūkanų už paskolas mokėjimas</t>
  </si>
  <si>
    <t>009-01-01-9.1.2.08 (TP)</t>
  </si>
  <si>
    <t xml:space="preserve">Savivaldybei priklausančių patalpų, kuriose apgyvendinti karo pabėgėliai, išlaikymas </t>
  </si>
  <si>
    <t xml:space="preserve">009-01-02 (T)*
</t>
  </si>
  <si>
    <t>Uždavinys: Vykdyti savivaldybei pavestas viešąsias funkcijas</t>
  </si>
  <si>
    <t>009-01-02-9.1.2.09 (TP)</t>
  </si>
  <si>
    <t>Priemonė: Gyventojų registro tvarkymas ir duomenų valstybės registrui teikimas</t>
  </si>
  <si>
    <t>009-01-02-9.1.2.10 (TP)</t>
  </si>
  <si>
    <t>Duomenų teikimas valstybės suteiktos pagalbos registrui</t>
  </si>
  <si>
    <t>3.5.5.10.</t>
  </si>
  <si>
    <t>009-01-02-9.1.2.13 (TP)</t>
  </si>
  <si>
    <t>Valstybinės kalbos vartojimo ir taisyklingumo kontrolė</t>
  </si>
  <si>
    <t>009-01-02-9.1.2.14 (TP)</t>
  </si>
  <si>
    <t>Civilinės būklės aktų registravimas</t>
  </si>
  <si>
    <t>009-01-02-9.1.2.16 (TP)</t>
  </si>
  <si>
    <t>Gyvenamosios vietos deklaravimas</t>
  </si>
  <si>
    <t>009-01-02-9.1.2.17 (TP)</t>
  </si>
  <si>
    <t>Mobilizacijos administravimas</t>
  </si>
  <si>
    <t>009-01-02-9.1.2.18 (TP)</t>
  </si>
  <si>
    <t>Civilinės saugos organizavimas</t>
  </si>
  <si>
    <t>009-01-02-9.1.2.19 (TP)</t>
  </si>
  <si>
    <t>Nuosavybės teisių atkūrimo ir valstybės garantijų piliečiams vykdymas</t>
  </si>
  <si>
    <t>009-01-02-9.1.2.20 (TP)</t>
  </si>
  <si>
    <t>Priešgaisrinių tarnybų organizavimas</t>
  </si>
  <si>
    <t>009-01-02-9.1.2.21 (TP)</t>
  </si>
  <si>
    <t>Archyvinių dokumentų tvarkymas, duomenų saugojimas</t>
  </si>
  <si>
    <t>009-01-02-9.1.2.22 (TP)</t>
  </si>
  <si>
    <t>Dalininko įnašo ir (ar) įstatinio kapitalo didinimas</t>
  </si>
  <si>
    <t>009-01-02-9.1.2.23 (TP)</t>
  </si>
  <si>
    <t xml:space="preserve">Gyventojų saugumo stiprinimas </t>
  </si>
  <si>
    <t>009-01-02-9.1.2.24 (TP)</t>
  </si>
  <si>
    <t>Seniūnaičių veiklos išlaidos</t>
  </si>
  <si>
    <t>009-01-02-9.1.2.25 (TP)</t>
  </si>
  <si>
    <t>Pasirengimas Baltarusijos AE avarijai</t>
  </si>
  <si>
    <t>009-01-02-9.1.3.05 (TP)</t>
  </si>
  <si>
    <t>Savivaldybės vidaus administravimo ir veiklos valdymo gerinimas</t>
  </si>
  <si>
    <t>009-01-02-9.1.3.06 (TP)</t>
  </si>
  <si>
    <t>Administracinės naštos mažinimo priemonių įgyvendinimas</t>
  </si>
  <si>
    <t>3.5.5.9.</t>
  </si>
  <si>
    <t>009-01-02-9.1.3.07 (TP)</t>
  </si>
  <si>
    <t>Lygių galimybių principų įgyvendinimas savivaldybėje ir jos įstaigose</t>
  </si>
  <si>
    <t>3.5.5.2.</t>
  </si>
  <si>
    <t>009-01-02-9.1.3.09 (TP)</t>
  </si>
  <si>
    <t xml:space="preserve">Bendrų viešojo sektoriaus finansų  valdymo informacinių sistemų įdiegimas </t>
  </si>
  <si>
    <t>3.5.5.12.</t>
  </si>
  <si>
    <t>009-01-02-9.1.3.10 (TP)</t>
  </si>
  <si>
    <t xml:space="preserve">Gaisrų prevencijos programa </t>
  </si>
  <si>
    <t>3.4.1.2.</t>
  </si>
  <si>
    <t>009-01-02-9.1.3.11 (TP)</t>
  </si>
  <si>
    <t>Humanitarinė pagalba</t>
  </si>
  <si>
    <t>009-01-02-9.1.3.12 (TP)</t>
  </si>
  <si>
    <t>Korupcijos prevencijos priemonių įgyvendinimas NAUJA</t>
  </si>
  <si>
    <t>3.5.5.8.</t>
  </si>
  <si>
    <t>­434,99</t>
  </si>
  <si>
    <t>­483,4</t>
  </si>
  <si>
    <t>­495</t>
  </si>
  <si>
    <t xml:space="preserve">* T – tęstinės veiklos uždavinys </t>
  </si>
  <si>
    <t>** P – pažangos uždavinys</t>
  </si>
  <si>
    <t>***TP - tęstinės veiklos priemonė</t>
  </si>
  <si>
    <t>****PP - pažangos priemonė</t>
  </si>
  <si>
    <t>Papildoma išmoka gimus vaikui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</si>
  <si>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ES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SB(VB)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</si>
  <si>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VB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>VB</t>
    </r>
    <r>
      <rPr>
        <i/>
        <sz val="10"/>
        <color theme="1"/>
        <rFont val="Times New Roman"/>
        <family val="1"/>
        <charset val="186"/>
      </rPr>
      <t xml:space="preserve">                                      Valstybės biudžeto tikslinės paskirties lėšos SB(</t>
    </r>
    <r>
      <rPr>
        <i/>
        <sz val="10"/>
        <color rgb="FFFF0000"/>
        <rFont val="Times New Roman"/>
        <family val="1"/>
        <charset val="186"/>
      </rPr>
      <t xml:space="preserve">VB)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SB(MK)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VB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SB(KPP)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</si>
  <si>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SB(S)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SB(S)  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</si>
  <si>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>ES</t>
    </r>
    <r>
      <rPr>
        <sz val="10"/>
        <color theme="1"/>
        <rFont val="Times New Roman"/>
        <family val="1"/>
        <charset val="186"/>
      </rPr>
      <t xml:space="preserve">                        
Europos Sąjungos lėšų projektams (Iždas) </t>
    </r>
    <r>
      <rPr>
        <sz val="10"/>
        <color rgb="FFFF0000"/>
        <rFont val="Times New Roman"/>
        <family val="1"/>
        <charset val="186"/>
      </rPr>
      <t>ES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</si>
  <si>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</si>
  <si>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</si>
  <si>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Kiti finansavimo šaltiniai PL                                                                                                                                                                                                                                Europos Sąjungos paramos lėšos  (ne IŽDO lėšos) ES</t>
    </r>
  </si>
  <si>
    <t>­15,4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</si>
</sst>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theme="0" tint="-0.34998626667073579"/>
      <name val="Times New Roman"/>
      <family val="1"/>
      <charset val="186"/>
    </font>
    <font>
      <sz val="8"/>
      <color rgb="FF767171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rgb="FF76717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Symbol"/>
      <family val="1"/>
      <charset val="2"/>
    </font>
    <font>
      <b/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b/>
      <sz val="10"/>
      <color theme="0" tint="-0.34998626667073579"/>
      <name val="Times New Roman"/>
      <family val="1"/>
      <charset val="186"/>
    </font>
    <font>
      <sz val="10"/>
      <color rgb="FF76717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9884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5C9B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rgb="FFD8D8D8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11" fillId="3" borderId="0" xfId="0" applyFont="1" applyFill="1" applyAlignment="1">
      <alignment vertical="top" wrapText="1"/>
    </xf>
    <xf numFmtId="0" fontId="11" fillId="3" borderId="0" xfId="0" applyFont="1" applyFill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4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5" fillId="6" borderId="1" xfId="0" applyFont="1" applyFill="1" applyBorder="1" applyAlignment="1">
      <alignment horizontal="justify" vertical="top" wrapText="1"/>
    </xf>
    <xf numFmtId="0" fontId="3" fillId="6" borderId="1" xfId="0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horizontal="center" vertical="top" wrapText="1"/>
    </xf>
    <xf numFmtId="4" fontId="3" fillId="6" borderId="1" xfId="0" applyNumberFormat="1" applyFont="1" applyFill="1" applyBorder="1" applyAlignment="1">
      <alignment horizontal="center"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" fontId="2" fillId="2" borderId="0" xfId="0" applyNumberFormat="1" applyFont="1" applyFill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3" borderId="2" xfId="0" applyNumberFormat="1" applyFont="1" applyFill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vertical="top" wrapText="1"/>
    </xf>
    <xf numFmtId="4" fontId="2" fillId="7" borderId="1" xfId="0" applyNumberFormat="1" applyFont="1" applyFill="1" applyBorder="1" applyAlignment="1">
      <alignment horizontal="center" vertical="top"/>
    </xf>
    <xf numFmtId="4" fontId="13" fillId="7" borderId="4" xfId="0" applyNumberFormat="1" applyFont="1" applyFill="1" applyBorder="1" applyAlignment="1">
      <alignment horizontal="center" vertical="top" wrapText="1"/>
    </xf>
    <xf numFmtId="4" fontId="13" fillId="7" borderId="1" xfId="0" applyNumberFormat="1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justify" vertical="top" wrapText="1"/>
    </xf>
    <xf numFmtId="4" fontId="2" fillId="6" borderId="1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4" fontId="2" fillId="8" borderId="1" xfId="0" applyNumberFormat="1" applyFont="1" applyFill="1" applyBorder="1" applyAlignment="1">
      <alignment horizontal="center" vertical="top"/>
    </xf>
    <xf numFmtId="4" fontId="13" fillId="8" borderId="1" xfId="0" applyNumberFormat="1" applyFont="1" applyFill="1" applyBorder="1" applyAlignment="1">
      <alignment horizontal="center" vertical="top" wrapText="1"/>
    </xf>
    <xf numFmtId="4" fontId="2" fillId="8" borderId="1" xfId="0" applyNumberFormat="1" applyFont="1" applyFill="1" applyBorder="1" applyAlignment="1">
      <alignment horizontal="center" vertical="top" wrapText="1"/>
    </xf>
    <xf numFmtId="0" fontId="5" fillId="9" borderId="4" xfId="0" applyFont="1" applyFill="1" applyBorder="1" applyAlignment="1">
      <alignment horizontal="justify" vertical="top" wrapText="1"/>
    </xf>
    <xf numFmtId="0" fontId="3" fillId="9" borderId="1" xfId="0" applyFont="1" applyFill="1" applyBorder="1" applyAlignment="1">
      <alignment vertical="top" wrapText="1"/>
    </xf>
    <xf numFmtId="4" fontId="2" fillId="9" borderId="1" xfId="0" applyNumberFormat="1" applyFont="1" applyFill="1" applyBorder="1" applyAlignment="1">
      <alignment horizontal="center" vertical="top"/>
    </xf>
    <xf numFmtId="4" fontId="2" fillId="9" borderId="1" xfId="0" applyNumberFormat="1" applyFont="1" applyFill="1" applyBorder="1" applyAlignment="1">
      <alignment horizontal="center" vertical="top" wrapText="1"/>
    </xf>
    <xf numFmtId="4" fontId="3" fillId="9" borderId="1" xfId="0" applyNumberFormat="1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4" fontId="3" fillId="8" borderId="1" xfId="0" applyNumberFormat="1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horizontal="center" vertical="top"/>
    </xf>
    <xf numFmtId="4" fontId="13" fillId="5" borderId="1" xfId="0" applyNumberFormat="1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vertical="top" wrapText="1"/>
    </xf>
    <xf numFmtId="4" fontId="2" fillId="10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2" fillId="6" borderId="6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4" fontId="2" fillId="2" borderId="6" xfId="0" applyNumberFormat="1" applyFont="1" applyFill="1" applyBorder="1" applyAlignment="1">
      <alignment horizontal="center" vertical="top"/>
    </xf>
    <xf numFmtId="4" fontId="2" fillId="0" borderId="6" xfId="0" applyNumberFormat="1" applyFont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3" fillId="6" borderId="0" xfId="0" applyFont="1" applyFill="1" applyAlignment="1">
      <alignment vertical="top" wrapText="1"/>
    </xf>
    <xf numFmtId="4" fontId="2" fillId="6" borderId="0" xfId="0" applyNumberFormat="1" applyFont="1" applyFill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/>
    </xf>
    <xf numFmtId="4" fontId="13" fillId="3" borderId="4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/>
    </xf>
    <xf numFmtId="4" fontId="2" fillId="6" borderId="2" xfId="0" applyNumberFormat="1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0" xfId="0" applyFont="1" applyFill="1" applyAlignment="1">
      <alignment vertical="top" wrapText="1"/>
    </xf>
    <xf numFmtId="4" fontId="2" fillId="0" borderId="4" xfId="0" applyNumberFormat="1" applyFont="1" applyBorder="1" applyAlignment="1">
      <alignment horizontal="center" vertical="top"/>
    </xf>
    <xf numFmtId="0" fontId="2" fillId="11" borderId="1" xfId="0" applyFont="1" applyFill="1" applyBorder="1" applyAlignment="1">
      <alignment vertical="top" wrapText="1"/>
    </xf>
    <xf numFmtId="4" fontId="2" fillId="11" borderId="1" xfId="0" applyNumberFormat="1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4" fontId="2" fillId="12" borderId="1" xfId="0" applyNumberFormat="1" applyFont="1" applyFill="1" applyBorder="1" applyAlignment="1">
      <alignment horizontal="center" vertical="top"/>
    </xf>
    <xf numFmtId="0" fontId="2" fillId="3" borderId="0" xfId="0" applyFont="1" applyFill="1" applyAlignment="1">
      <alignment vertical="top"/>
    </xf>
    <xf numFmtId="0" fontId="2" fillId="6" borderId="0" xfId="0" applyFont="1" applyFill="1" applyAlignment="1">
      <alignment horizontal="center" vertical="top"/>
    </xf>
    <xf numFmtId="0" fontId="3" fillId="3" borderId="4" xfId="0" applyFont="1" applyFill="1" applyBorder="1" applyAlignment="1">
      <alignment vertical="top" wrapText="1"/>
    </xf>
    <xf numFmtId="4" fontId="3" fillId="12" borderId="1" xfId="0" applyNumberFormat="1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/>
    </xf>
    <xf numFmtId="4" fontId="2" fillId="13" borderId="1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4" fontId="2" fillId="14" borderId="1" xfId="0" applyNumberFormat="1" applyFont="1" applyFill="1" applyBorder="1" applyAlignment="1">
      <alignment horizontal="center" vertical="top"/>
    </xf>
    <xf numFmtId="0" fontId="2" fillId="1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4" fontId="13" fillId="6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4" fontId="5" fillId="3" borderId="4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7" borderId="10" xfId="0" applyFont="1" applyFill="1" applyBorder="1" applyAlignment="1">
      <alignment vertical="top" wrapText="1"/>
    </xf>
    <xf numFmtId="4" fontId="2" fillId="7" borderId="6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 wrapText="1"/>
    </xf>
    <xf numFmtId="0" fontId="5" fillId="11" borderId="2" xfId="0" applyFont="1" applyFill="1" applyBorder="1" applyAlignment="1">
      <alignment vertical="top" wrapText="1"/>
    </xf>
    <xf numFmtId="0" fontId="3" fillId="11" borderId="10" xfId="0" applyFont="1" applyFill="1" applyBorder="1" applyAlignment="1">
      <alignment vertical="top" wrapText="1"/>
    </xf>
    <xf numFmtId="4" fontId="14" fillId="11" borderId="1" xfId="0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4" fontId="13" fillId="11" borderId="1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justify" vertical="center" wrapText="1"/>
    </xf>
    <xf numFmtId="0" fontId="5" fillId="11" borderId="1" xfId="0" applyFont="1" applyFill="1" applyBorder="1" applyAlignment="1">
      <alignment vertical="top" wrapText="1"/>
    </xf>
    <xf numFmtId="4" fontId="2" fillId="11" borderId="1" xfId="0" applyNumberFormat="1" applyFont="1" applyFill="1" applyBorder="1" applyAlignment="1">
      <alignment horizontal="center" vertical="top" wrapText="1"/>
    </xf>
    <xf numFmtId="4" fontId="15" fillId="15" borderId="1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9" fillId="4" borderId="2" xfId="0" applyNumberFormat="1" applyFont="1" applyFill="1" applyBorder="1" applyAlignment="1">
      <alignment horizontal="center" vertical="top" wrapText="1"/>
    </xf>
    <xf numFmtId="0" fontId="10" fillId="2" borderId="2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center" vertical="top" wrapText="1"/>
    </xf>
    <xf numFmtId="0" fontId="5" fillId="16" borderId="1" xfId="0" applyFont="1" applyFill="1" applyBorder="1" applyAlignment="1">
      <alignment vertical="top" wrapText="1"/>
    </xf>
    <xf numFmtId="4" fontId="2" fillId="16" borderId="1" xfId="0" applyNumberFormat="1" applyFont="1" applyFill="1" applyBorder="1" applyAlignment="1">
      <alignment horizontal="center" vertical="top" wrapText="1"/>
    </xf>
    <xf numFmtId="4" fontId="3" fillId="16" borderId="1" xfId="0" applyNumberFormat="1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justify" vertical="top" wrapText="1"/>
    </xf>
    <xf numFmtId="0" fontId="17" fillId="3" borderId="0" xfId="0" applyFont="1" applyFill="1" applyBorder="1" applyAlignment="1">
      <alignment vertical="top" wrapText="1"/>
    </xf>
    <xf numFmtId="0" fontId="18" fillId="3" borderId="0" xfId="0" applyFont="1" applyFill="1" applyBorder="1"/>
    <xf numFmtId="0" fontId="3" fillId="6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0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justify" vertical="center" wrapText="1"/>
    </xf>
    <xf numFmtId="0" fontId="13" fillId="11" borderId="1" xfId="0" applyFont="1" applyFill="1" applyBorder="1" applyAlignment="1">
      <alignment vertical="top" wrapText="1"/>
    </xf>
    <xf numFmtId="4" fontId="15" fillId="5" borderId="1" xfId="0" applyNumberFormat="1" applyFont="1" applyFill="1" applyBorder="1" applyAlignment="1">
      <alignment horizontal="center" vertical="top" wrapText="1"/>
    </xf>
    <xf numFmtId="0" fontId="5" fillId="12" borderId="1" xfId="0" applyFont="1" applyFill="1" applyBorder="1" applyAlignment="1">
      <alignment horizontal="center" vertical="top" wrapText="1"/>
    </xf>
    <xf numFmtId="0" fontId="10" fillId="12" borderId="2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7" fillId="17" borderId="0" xfId="0" applyFont="1" applyFill="1" applyBorder="1" applyAlignment="1">
      <alignment vertical="top" wrapText="1"/>
    </xf>
    <xf numFmtId="0" fontId="17" fillId="18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4" fontId="17" fillId="19" borderId="0" xfId="0" applyNumberFormat="1" applyFont="1" applyFill="1" applyBorder="1" applyAlignment="1">
      <alignment horizontal="center" vertical="top" wrapText="1"/>
    </xf>
    <xf numFmtId="4" fontId="19" fillId="3" borderId="0" xfId="0" applyNumberFormat="1" applyFont="1" applyFill="1" applyBorder="1" applyAlignment="1">
      <alignment vertical="top"/>
    </xf>
    <xf numFmtId="164" fontId="13" fillId="3" borderId="1" xfId="0" applyNumberFormat="1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wrapText="1"/>
    </xf>
    <xf numFmtId="4" fontId="18" fillId="3" borderId="0" xfId="0" applyNumberFormat="1" applyFont="1" applyFill="1" applyBorder="1"/>
    <xf numFmtId="4" fontId="19" fillId="3" borderId="0" xfId="0" applyNumberFormat="1" applyFont="1" applyFill="1" applyBorder="1"/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11" borderId="5" xfId="0" applyFont="1" applyFill="1" applyBorder="1" applyAlignment="1">
      <alignment vertical="top" wrapText="1"/>
    </xf>
    <xf numFmtId="164" fontId="13" fillId="11" borderId="1" xfId="0" applyNumberFormat="1" applyFont="1" applyFill="1" applyBorder="1" applyAlignment="1">
      <alignment horizontal="center" vertical="top" wrapText="1"/>
    </xf>
    <xf numFmtId="164" fontId="2" fillId="11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16" fillId="6" borderId="1" xfId="0" applyFont="1" applyFill="1" applyBorder="1" applyAlignment="1">
      <alignment vertical="top" wrapText="1"/>
    </xf>
    <xf numFmtId="0" fontId="3" fillId="6" borderId="0" xfId="0" applyFont="1" applyFill="1" applyAlignment="1">
      <alignment vertical="top"/>
    </xf>
    <xf numFmtId="0" fontId="18" fillId="3" borderId="0" xfId="0" applyFont="1" applyFill="1" applyBorder="1" applyAlignment="1">
      <alignment horizontal="center" vertical="top" wrapText="1"/>
    </xf>
    <xf numFmtId="4" fontId="2" fillId="3" borderId="6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11" borderId="6" xfId="0" applyNumberFormat="1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 wrapText="1"/>
    </xf>
    <xf numFmtId="2" fontId="14" fillId="11" borderId="1" xfId="0" applyNumberFormat="1" applyFont="1" applyFill="1" applyBorder="1" applyAlignment="1">
      <alignment horizontal="center" vertical="top" wrapText="1"/>
    </xf>
    <xf numFmtId="2" fontId="13" fillId="11" borderId="1" xfId="0" applyNumberFormat="1" applyFont="1" applyFill="1" applyBorder="1" applyAlignment="1">
      <alignment horizontal="center" vertical="top" wrapText="1"/>
    </xf>
    <xf numFmtId="164" fontId="15" fillId="15" borderId="1" xfId="0" applyNumberFormat="1" applyFont="1" applyFill="1" applyBorder="1" applyAlignment="1">
      <alignment horizontal="center" vertical="top" wrapText="1"/>
    </xf>
    <xf numFmtId="4" fontId="19" fillId="17" borderId="0" xfId="0" applyNumberFormat="1" applyFont="1" applyFill="1" applyBorder="1" applyAlignment="1">
      <alignment vertical="top" wrapText="1"/>
    </xf>
    <xf numFmtId="4" fontId="17" fillId="18" borderId="0" xfId="0" applyNumberFormat="1" applyFont="1" applyFill="1" applyBorder="1" applyAlignment="1">
      <alignment horizontal="left" vertical="top" wrapText="1"/>
    </xf>
    <xf numFmtId="4" fontId="17" fillId="3" borderId="0" xfId="0" applyNumberFormat="1" applyFont="1" applyFill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vertical="top"/>
    </xf>
    <xf numFmtId="0" fontId="2" fillId="8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19" fillId="3" borderId="0" xfId="0" applyFont="1" applyFill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2" fillId="14" borderId="1" xfId="0" applyFont="1" applyFill="1" applyBorder="1" applyAlignment="1">
      <alignment vertical="top"/>
    </xf>
    <xf numFmtId="4" fontId="2" fillId="14" borderId="6" xfId="0" applyNumberFormat="1" applyFont="1" applyFill="1" applyBorder="1" applyAlignment="1">
      <alignment horizontal="center" vertical="top"/>
    </xf>
    <xf numFmtId="4" fontId="13" fillId="14" borderId="1" xfId="0" applyNumberFormat="1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4" fontId="2" fillId="8" borderId="6" xfId="0" applyNumberFormat="1" applyFont="1" applyFill="1" applyBorder="1" applyAlignment="1">
      <alignment horizontal="center" vertical="top"/>
    </xf>
    <xf numFmtId="4" fontId="17" fillId="17" borderId="0" xfId="0" applyNumberFormat="1" applyFont="1" applyFill="1" applyBorder="1" applyAlignment="1">
      <alignment horizontal="left" vertical="top" wrapText="1"/>
    </xf>
    <xf numFmtId="4" fontId="3" fillId="5" borderId="6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4" fontId="2" fillId="5" borderId="6" xfId="0" applyNumberFormat="1" applyFont="1" applyFill="1" applyBorder="1" applyAlignment="1">
      <alignment horizontal="center" vertical="top"/>
    </xf>
    <xf numFmtId="4" fontId="5" fillId="11" borderId="2" xfId="0" applyNumberFormat="1" applyFont="1" applyFill="1" applyBorder="1" applyAlignment="1">
      <alignment horizontal="center" vertical="top" wrapText="1"/>
    </xf>
    <xf numFmtId="4" fontId="3" fillId="15" borderId="1" xfId="0" applyNumberFormat="1" applyFont="1" applyFill="1" applyBorder="1" applyAlignment="1">
      <alignment horizontal="center" vertical="top" wrapText="1"/>
    </xf>
    <xf numFmtId="4" fontId="19" fillId="17" borderId="0" xfId="0" applyNumberFormat="1" applyFont="1" applyFill="1" applyAlignment="1">
      <alignment vertical="top" wrapText="1"/>
    </xf>
    <xf numFmtId="4" fontId="17" fillId="18" borderId="0" xfId="0" applyNumberFormat="1" applyFont="1" applyFill="1" applyAlignment="1">
      <alignment horizontal="left" vertical="top" wrapText="1"/>
    </xf>
    <xf numFmtId="4" fontId="17" fillId="3" borderId="0" xfId="0" applyNumberFormat="1" applyFont="1" applyFill="1" applyAlignment="1">
      <alignment horizontal="left" vertical="top" wrapText="1"/>
    </xf>
    <xf numFmtId="0" fontId="19" fillId="17" borderId="0" xfId="0" applyFont="1" applyFill="1" applyAlignment="1">
      <alignment vertical="top" wrapText="1"/>
    </xf>
    <xf numFmtId="0" fontId="17" fillId="18" borderId="0" xfId="0" applyFont="1" applyFill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4" fontId="17" fillId="19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3" borderId="0" xfId="0" applyFont="1" applyFill="1"/>
    <xf numFmtId="0" fontId="20" fillId="17" borderId="0" xfId="0" applyFont="1" applyFill="1" applyAlignment="1">
      <alignment vertical="top" wrapText="1"/>
    </xf>
    <xf numFmtId="4" fontId="2" fillId="12" borderId="6" xfId="0" applyNumberFormat="1" applyFont="1" applyFill="1" applyBorder="1" applyAlignment="1">
      <alignment horizontal="center" vertical="top"/>
    </xf>
    <xf numFmtId="4" fontId="2" fillId="12" borderId="1" xfId="0" applyNumberFormat="1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vertical="top" wrapText="1"/>
    </xf>
    <xf numFmtId="4" fontId="2" fillId="20" borderId="6" xfId="0" applyNumberFormat="1" applyFont="1" applyFill="1" applyBorder="1" applyAlignment="1">
      <alignment horizontal="center" vertical="top"/>
    </xf>
    <xf numFmtId="4" fontId="13" fillId="20" borderId="1" xfId="0" applyNumberFormat="1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4" fontId="2" fillId="20" borderId="1" xfId="0" applyNumberFormat="1" applyFont="1" applyFill="1" applyBorder="1" applyAlignment="1">
      <alignment horizontal="center" vertical="top"/>
    </xf>
    <xf numFmtId="4" fontId="2" fillId="20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13" fillId="12" borderId="1" xfId="0" applyNumberFormat="1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vertical="top" wrapText="1"/>
    </xf>
    <xf numFmtId="0" fontId="3" fillId="13" borderId="10" xfId="0" applyFont="1" applyFill="1" applyBorder="1" applyAlignment="1">
      <alignment vertical="top" wrapText="1"/>
    </xf>
    <xf numFmtId="4" fontId="14" fillId="13" borderId="1" xfId="0" applyNumberFormat="1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justify" vertical="center" wrapText="1"/>
    </xf>
    <xf numFmtId="4" fontId="2" fillId="13" borderId="1" xfId="0" applyNumberFormat="1" applyFont="1" applyFill="1" applyBorder="1" applyAlignment="1">
      <alignment horizontal="center" vertical="top" wrapText="1"/>
    </xf>
    <xf numFmtId="164" fontId="15" fillId="21" borderId="1" xfId="0" applyNumberFormat="1" applyFont="1" applyFill="1" applyBorder="1" applyAlignment="1">
      <alignment horizontal="center" vertical="top" wrapText="1"/>
    </xf>
    <xf numFmtId="164" fontId="15" fillId="5" borderId="1" xfId="0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vertical="top" wrapText="1"/>
    </xf>
    <xf numFmtId="4" fontId="13" fillId="6" borderId="1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left" vertical="top" wrapText="1"/>
    </xf>
    <xf numFmtId="4" fontId="18" fillId="19" borderId="13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left" vertical="top" wrapText="1"/>
    </xf>
    <xf numFmtId="4" fontId="18" fillId="22" borderId="13" xfId="0" applyNumberFormat="1" applyFont="1" applyFill="1" applyBorder="1" applyAlignment="1">
      <alignment horizontal="center" vertical="top" wrapText="1"/>
    </xf>
    <xf numFmtId="4" fontId="18" fillId="23" borderId="13" xfId="0" applyNumberFormat="1" applyFont="1" applyFill="1" applyBorder="1" applyAlignment="1">
      <alignment horizontal="center" vertical="top" wrapText="1"/>
    </xf>
    <xf numFmtId="4" fontId="18" fillId="23" borderId="14" xfId="0" applyNumberFormat="1" applyFont="1" applyFill="1" applyBorder="1" applyAlignment="1">
      <alignment horizontal="center" vertical="top" wrapText="1"/>
    </xf>
    <xf numFmtId="4" fontId="18" fillId="2" borderId="1" xfId="0" applyNumberFormat="1" applyFont="1" applyFill="1" applyBorder="1" applyAlignment="1">
      <alignment horizontal="center" vertical="top" wrapText="1"/>
    </xf>
    <xf numFmtId="4" fontId="18" fillId="22" borderId="14" xfId="0" applyNumberFormat="1" applyFont="1" applyFill="1" applyBorder="1" applyAlignment="1">
      <alignment horizontal="center" vertical="top" wrapText="1"/>
    </xf>
    <xf numFmtId="4" fontId="18" fillId="11" borderId="1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justify" vertical="top" wrapText="1"/>
    </xf>
    <xf numFmtId="4" fontId="13" fillId="0" borderId="4" xfId="0" applyNumberFormat="1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vertical="top" wrapText="1"/>
    </xf>
    <xf numFmtId="4" fontId="2" fillId="5" borderId="9" xfId="0" applyNumberFormat="1" applyFont="1" applyFill="1" applyBorder="1" applyAlignment="1">
      <alignment horizontal="center" vertical="top"/>
    </xf>
    <xf numFmtId="4" fontId="13" fillId="5" borderId="4" xfId="0" applyNumberFormat="1" applyFont="1" applyFill="1" applyBorder="1" applyAlignment="1">
      <alignment horizontal="center" vertical="top" wrapText="1"/>
    </xf>
    <xf numFmtId="0" fontId="16" fillId="9" borderId="4" xfId="0" applyFont="1" applyFill="1" applyBorder="1" applyAlignment="1">
      <alignment horizontal="justify" vertical="top" wrapText="1"/>
    </xf>
    <xf numFmtId="0" fontId="16" fillId="6" borderId="0" xfId="0" applyFont="1" applyFill="1" applyAlignment="1">
      <alignment vertical="top" wrapText="1"/>
    </xf>
    <xf numFmtId="0" fontId="5" fillId="6" borderId="0" xfId="0" applyFont="1" applyFill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0" fontId="19" fillId="3" borderId="0" xfId="0" applyFont="1" applyFill="1" applyAlignment="1">
      <alignment vertical="top"/>
    </xf>
    <xf numFmtId="0" fontId="17" fillId="3" borderId="0" xfId="0" applyFont="1" applyFill="1" applyAlignment="1">
      <alignment vertical="top" wrapText="1"/>
    </xf>
    <xf numFmtId="4" fontId="17" fillId="17" borderId="0" xfId="0" applyNumberFormat="1" applyFont="1" applyFill="1" applyAlignment="1">
      <alignment horizontal="left" vertical="top" wrapText="1"/>
    </xf>
    <xf numFmtId="4" fontId="21" fillId="17" borderId="0" xfId="0" applyNumberFormat="1" applyFont="1" applyFill="1" applyAlignment="1">
      <alignment horizontal="left" vertical="top" wrapText="1"/>
    </xf>
    <xf numFmtId="0" fontId="21" fillId="3" borderId="0" xfId="0" applyFont="1" applyFill="1" applyAlignment="1">
      <alignment vertical="top" wrapText="1"/>
    </xf>
    <xf numFmtId="0" fontId="1" fillId="6" borderId="1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5" fillId="24" borderId="18" xfId="0" applyFont="1" applyFill="1" applyBorder="1" applyAlignment="1">
      <alignment horizontal="left" vertical="top" wrapText="1"/>
    </xf>
    <xf numFmtId="0" fontId="2" fillId="11" borderId="0" xfId="0" applyFont="1" applyFill="1" applyBorder="1" applyAlignment="1">
      <alignment vertical="top" wrapText="1"/>
    </xf>
    <xf numFmtId="4" fontId="2" fillId="11" borderId="0" xfId="0" applyNumberFormat="1" applyFont="1" applyFill="1" applyBorder="1" applyAlignment="1">
      <alignment horizontal="center" vertical="top"/>
    </xf>
    <xf numFmtId="4" fontId="2" fillId="0" borderId="6" xfId="0" applyNumberFormat="1" applyFont="1" applyFill="1" applyBorder="1" applyAlignment="1">
      <alignment horizontal="center" vertical="top"/>
    </xf>
    <xf numFmtId="4" fontId="18" fillId="0" borderId="13" xfId="0" applyNumberFormat="1" applyFont="1" applyFill="1" applyBorder="1" applyAlignment="1">
      <alignment horizontal="center" vertical="top" wrapText="1"/>
    </xf>
    <xf numFmtId="4" fontId="18" fillId="0" borderId="14" xfId="0" applyNumberFormat="1" applyFont="1" applyFill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/>
    </xf>
    <xf numFmtId="4" fontId="18" fillId="11" borderId="1" xfId="0" applyNumberFormat="1" applyFont="1" applyFill="1" applyBorder="1" applyAlignment="1">
      <alignment horizontal="center"/>
    </xf>
    <xf numFmtId="0" fontId="3" fillId="27" borderId="1" xfId="0" applyFont="1" applyFill="1" applyBorder="1" applyAlignment="1">
      <alignment vertical="top" wrapText="1"/>
    </xf>
    <xf numFmtId="4" fontId="2" fillId="27" borderId="6" xfId="0" applyNumberFormat="1" applyFont="1" applyFill="1" applyBorder="1" applyAlignment="1">
      <alignment horizontal="center" vertical="top"/>
    </xf>
    <xf numFmtId="4" fontId="3" fillId="27" borderId="1" xfId="0" applyNumberFormat="1" applyFont="1" applyFill="1" applyBorder="1" applyAlignment="1">
      <alignment horizontal="center" vertical="top" wrapText="1"/>
    </xf>
    <xf numFmtId="4" fontId="2" fillId="27" borderId="1" xfId="0" applyNumberFormat="1" applyFont="1" applyFill="1" applyBorder="1" applyAlignment="1">
      <alignment horizontal="center" vertical="top"/>
    </xf>
    <xf numFmtId="4" fontId="16" fillId="11" borderId="1" xfId="0" applyNumberFormat="1" applyFont="1" applyFill="1" applyBorder="1" applyAlignment="1">
      <alignment horizontal="center" vertical="top" wrapText="1"/>
    </xf>
    <xf numFmtId="4" fontId="15" fillId="28" borderId="1" xfId="0" applyNumberFormat="1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5" fillId="6" borderId="17" xfId="0" applyFont="1" applyFill="1" applyBorder="1" applyAlignment="1">
      <alignment horizontal="left" vertical="top" wrapText="1"/>
    </xf>
    <xf numFmtId="0" fontId="5" fillId="24" borderId="13" xfId="0" applyFont="1" applyFill="1" applyBorder="1" applyAlignment="1">
      <alignment horizontal="left" vertical="top" wrapText="1"/>
    </xf>
    <xf numFmtId="0" fontId="2" fillId="29" borderId="1" xfId="0" applyFont="1" applyFill="1" applyBorder="1" applyAlignment="1">
      <alignment vertical="top" wrapText="1"/>
    </xf>
    <xf numFmtId="4" fontId="2" fillId="29" borderId="1" xfId="0" applyNumberFormat="1" applyFont="1" applyFill="1" applyBorder="1" applyAlignment="1">
      <alignment horizontal="center" vertical="top"/>
    </xf>
    <xf numFmtId="4" fontId="13" fillId="29" borderId="1" xfId="0" applyNumberFormat="1" applyFont="1" applyFill="1" applyBorder="1" applyAlignment="1">
      <alignment horizontal="center" vertical="top" wrapText="1"/>
    </xf>
    <xf numFmtId="0" fontId="5" fillId="24" borderId="15" xfId="0" applyFont="1" applyFill="1" applyBorder="1" applyAlignment="1">
      <alignment horizontal="left" vertical="top" wrapText="1"/>
    </xf>
    <xf numFmtId="0" fontId="13" fillId="0" borderId="0" xfId="0" applyFont="1" applyAlignment="1">
      <alignment vertical="top"/>
    </xf>
    <xf numFmtId="4" fontId="13" fillId="0" borderId="1" xfId="0" applyNumberFormat="1" applyFont="1" applyBorder="1" applyAlignment="1">
      <alignment horizontal="center" vertical="top" wrapText="1"/>
    </xf>
    <xf numFmtId="4" fontId="13" fillId="3" borderId="2" xfId="0" applyNumberFormat="1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19" xfId="0" applyFont="1" applyBorder="1" applyAlignment="1">
      <alignment vertical="top"/>
    </xf>
    <xf numFmtId="0" fontId="14" fillId="3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20" borderId="1" xfId="0" applyFont="1" applyFill="1" applyBorder="1" applyAlignment="1">
      <alignment horizontal="center" vertical="top"/>
    </xf>
    <xf numFmtId="0" fontId="2" fillId="20" borderId="1" xfId="0" applyFont="1" applyFill="1" applyBorder="1" applyAlignment="1">
      <alignment vertical="top"/>
    </xf>
    <xf numFmtId="4" fontId="2" fillId="20" borderId="1" xfId="0" applyNumberFormat="1" applyFont="1" applyFill="1" applyBorder="1" applyAlignment="1">
      <alignment vertical="top"/>
    </xf>
    <xf numFmtId="0" fontId="2" fillId="2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24" fillId="13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center" vertical="top" wrapText="1"/>
    </xf>
    <xf numFmtId="0" fontId="26" fillId="3" borderId="0" xfId="0" applyFont="1" applyFill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4" fontId="13" fillId="19" borderId="13" xfId="0" applyNumberFormat="1" applyFont="1" applyFill="1" applyBorder="1" applyAlignment="1">
      <alignment horizontal="center" vertical="top" wrapText="1"/>
    </xf>
    <xf numFmtId="4" fontId="13" fillId="22" borderId="13" xfId="0" applyNumberFormat="1" applyFont="1" applyFill="1" applyBorder="1" applyAlignment="1">
      <alignment horizontal="center" vertical="top" wrapText="1"/>
    </xf>
    <xf numFmtId="4" fontId="13" fillId="23" borderId="13" xfId="0" applyNumberFormat="1" applyFont="1" applyFill="1" applyBorder="1" applyAlignment="1">
      <alignment horizontal="center" vertical="top" wrapText="1"/>
    </xf>
    <xf numFmtId="4" fontId="13" fillId="23" borderId="14" xfId="0" applyNumberFormat="1" applyFont="1" applyFill="1" applyBorder="1" applyAlignment="1">
      <alignment horizontal="center" vertical="top" wrapText="1"/>
    </xf>
    <xf numFmtId="4" fontId="13" fillId="22" borderId="14" xfId="0" applyNumberFormat="1" applyFont="1" applyFill="1" applyBorder="1" applyAlignment="1">
      <alignment horizontal="center" vertical="top" wrapText="1"/>
    </xf>
    <xf numFmtId="4" fontId="13" fillId="23" borderId="15" xfId="0" applyNumberFormat="1" applyFont="1" applyFill="1" applyBorder="1" applyAlignment="1">
      <alignment horizontal="center" vertical="top" wrapText="1"/>
    </xf>
    <xf numFmtId="4" fontId="13" fillId="23" borderId="16" xfId="0" applyNumberFormat="1" applyFont="1" applyFill="1" applyBorder="1" applyAlignment="1">
      <alignment horizontal="center" vertical="top" wrapText="1"/>
    </xf>
    <xf numFmtId="4" fontId="13" fillId="25" borderId="1" xfId="0" applyNumberFormat="1" applyFont="1" applyFill="1" applyBorder="1" applyAlignment="1">
      <alignment horizontal="center" vertical="top" wrapText="1"/>
    </xf>
    <xf numFmtId="4" fontId="13" fillId="17" borderId="1" xfId="0" applyNumberFormat="1" applyFont="1" applyFill="1" applyBorder="1" applyAlignment="1">
      <alignment horizontal="center" vertical="top" wrapText="1"/>
    </xf>
    <xf numFmtId="4" fontId="13" fillId="26" borderId="1" xfId="0" applyNumberFormat="1" applyFont="1" applyFill="1" applyBorder="1" applyAlignment="1">
      <alignment horizontal="center" vertical="top" wrapText="1"/>
    </xf>
    <xf numFmtId="0" fontId="2" fillId="11" borderId="4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2" fillId="30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vertical="top" wrapText="1"/>
    </xf>
    <xf numFmtId="4" fontId="2" fillId="15" borderId="1" xfId="0" applyNumberFormat="1" applyFont="1" applyFill="1" applyBorder="1" applyAlignment="1">
      <alignment horizontal="center" vertical="top"/>
    </xf>
    <xf numFmtId="4" fontId="13" fillId="15" borderId="1" xfId="0" applyNumberFormat="1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0" fontId="2" fillId="0" borderId="0" xfId="0" applyFont="1" applyBorder="1"/>
    <xf numFmtId="0" fontId="3" fillId="11" borderId="1" xfId="0" applyFont="1" applyFill="1" applyBorder="1" applyAlignment="1">
      <alignment horizontal="center" vertical="top"/>
    </xf>
    <xf numFmtId="0" fontId="2" fillId="30" borderId="1" xfId="0" applyFont="1" applyFill="1" applyBorder="1" applyAlignment="1">
      <alignment vertical="top" wrapText="1"/>
    </xf>
    <xf numFmtId="4" fontId="2" fillId="30" borderId="6" xfId="0" applyNumberFormat="1" applyFont="1" applyFill="1" applyBorder="1" applyAlignment="1">
      <alignment horizontal="center" vertical="top"/>
    </xf>
    <xf numFmtId="4" fontId="13" fillId="30" borderId="1" xfId="0" applyNumberFormat="1" applyFont="1" applyFill="1" applyBorder="1" applyAlignment="1">
      <alignment horizontal="center" vertical="top" wrapText="1"/>
    </xf>
    <xf numFmtId="4" fontId="2" fillId="30" borderId="1" xfId="0" applyNumberFormat="1" applyFont="1" applyFill="1" applyBorder="1" applyAlignment="1">
      <alignment horizontal="center" vertical="top"/>
    </xf>
    <xf numFmtId="0" fontId="2" fillId="30" borderId="1" xfId="0" applyFont="1" applyFill="1" applyBorder="1" applyAlignment="1">
      <alignment horizontal="center" vertical="top"/>
    </xf>
    <xf numFmtId="4" fontId="0" fillId="0" borderId="0" xfId="0" applyNumberFormat="1" applyAlignment="1">
      <alignment vertical="top"/>
    </xf>
    <xf numFmtId="4" fontId="13" fillId="31" borderId="13" xfId="0" applyNumberFormat="1" applyFont="1" applyFill="1" applyBorder="1" applyAlignment="1">
      <alignment horizontal="center" vertical="top" wrapText="1"/>
    </xf>
    <xf numFmtId="4" fontId="13" fillId="31" borderId="14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8" fillId="3" borderId="0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vertical="top" wrapText="1"/>
    </xf>
    <xf numFmtId="0" fontId="18" fillId="3" borderId="0" xfId="0" applyFont="1" applyFill="1" applyBorder="1"/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7" fillId="17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18" borderId="0" xfId="0" applyFont="1" applyFill="1" applyBorder="1" applyAlignment="1">
      <alignment horizontal="left" vertical="top" wrapText="1"/>
    </xf>
    <xf numFmtId="4" fontId="19" fillId="3" borderId="0" xfId="0" applyNumberFormat="1" applyFont="1" applyFill="1" applyBorder="1" applyAlignment="1">
      <alignment horizontal="center" vertical="top"/>
    </xf>
    <xf numFmtId="4" fontId="17" fillId="19" borderId="0" xfId="0" applyNumberFormat="1" applyFont="1" applyFill="1" applyBorder="1" applyAlignment="1">
      <alignment horizontal="center" vertical="top" wrapText="1"/>
    </xf>
    <xf numFmtId="4" fontId="18" fillId="3" borderId="0" xfId="0" applyNumberFormat="1" applyFont="1" applyFill="1" applyBorder="1"/>
    <xf numFmtId="0" fontId="16" fillId="3" borderId="4" xfId="0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19" fillId="17" borderId="0" xfId="0" applyNumberFormat="1" applyFont="1" applyFill="1" applyBorder="1" applyAlignment="1">
      <alignment vertical="top" wrapText="1"/>
    </xf>
    <xf numFmtId="4" fontId="17" fillId="18" borderId="0" xfId="0" applyNumberFormat="1" applyFont="1" applyFill="1" applyBorder="1" applyAlignment="1">
      <alignment horizontal="left" vertical="top" wrapText="1"/>
    </xf>
    <xf numFmtId="4" fontId="17" fillId="3" borderId="0" xfId="0" applyNumberFormat="1" applyFont="1" applyFill="1" applyBorder="1" applyAlignment="1">
      <alignment horizontal="left" vertical="top" wrapText="1"/>
    </xf>
    <xf numFmtId="4" fontId="19" fillId="17" borderId="0" xfId="0" applyNumberFormat="1" applyFont="1" applyFill="1" applyBorder="1" applyAlignment="1">
      <alignment horizontal="center" vertical="top" wrapText="1"/>
    </xf>
    <xf numFmtId="4" fontId="17" fillId="18" borderId="0" xfId="0" applyNumberFormat="1" applyFont="1" applyFill="1" applyBorder="1" applyAlignment="1">
      <alignment horizontal="center" vertical="top" wrapText="1"/>
    </xf>
    <xf numFmtId="0" fontId="19" fillId="17" borderId="0" xfId="0" applyFont="1" applyFill="1" applyAlignment="1">
      <alignment vertical="top" wrapText="1"/>
    </xf>
    <xf numFmtId="0" fontId="18" fillId="3" borderId="0" xfId="0" applyFont="1" applyFill="1"/>
    <xf numFmtId="0" fontId="21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4" fontId="19" fillId="17" borderId="0" xfId="0" applyNumberFormat="1" applyFont="1" applyFill="1" applyAlignment="1">
      <alignment vertical="top" wrapText="1"/>
    </xf>
    <xf numFmtId="4" fontId="17" fillId="18" borderId="0" xfId="0" applyNumberFormat="1" applyFont="1" applyFill="1" applyAlignment="1">
      <alignment horizontal="left" vertical="top" wrapText="1"/>
    </xf>
    <xf numFmtId="0" fontId="18" fillId="3" borderId="0" xfId="0" applyFont="1" applyFill="1" applyAlignment="1">
      <alignment wrapText="1"/>
    </xf>
    <xf numFmtId="4" fontId="17" fillId="3" borderId="0" xfId="0" applyNumberFormat="1" applyFont="1" applyFill="1" applyAlignment="1">
      <alignment horizontal="left" vertical="top" wrapText="1"/>
    </xf>
    <xf numFmtId="4" fontId="19" fillId="17" borderId="0" xfId="0" applyNumberFormat="1" applyFont="1" applyFill="1" applyAlignment="1">
      <alignment horizontal="center" vertical="top" wrapText="1"/>
    </xf>
    <xf numFmtId="4" fontId="17" fillId="18" borderId="0" xfId="0" applyNumberFormat="1" applyFont="1" applyFill="1" applyAlignment="1">
      <alignment horizontal="center" vertical="top" wrapText="1"/>
    </xf>
    <xf numFmtId="0" fontId="21" fillId="3" borderId="0" xfId="0" applyFont="1" applyFill="1" applyAlignment="1">
      <alignment horizontal="center" vertical="top" wrapText="1"/>
    </xf>
    <xf numFmtId="0" fontId="21" fillId="3" borderId="0" xfId="0" applyFont="1" applyFill="1" applyAlignment="1">
      <alignment horizontal="left" vertical="top" wrapText="1"/>
    </xf>
    <xf numFmtId="4" fontId="17" fillId="0" borderId="0" xfId="0" applyNumberFormat="1" applyFont="1" applyFill="1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left" wrapText="1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A5A3-FD85-4347-B1FA-26F7F78A879D}">
  <dimension ref="A2:M171"/>
  <sheetViews>
    <sheetView showGridLines="0" tabSelected="1" workbookViewId="0">
      <selection activeCell="C169" sqref="C169:I169"/>
    </sheetView>
  </sheetViews>
  <sheetFormatPr defaultColWidth="9.140625" defaultRowHeight="12.75" x14ac:dyDescent="0.25"/>
  <cols>
    <col min="1" max="1" width="2.5703125" style="2" customWidth="1"/>
    <col min="2" max="2" width="17.85546875" style="141" customWidth="1"/>
    <col min="3" max="3" width="49.28515625" style="142" customWidth="1"/>
    <col min="4" max="8" width="14.7109375" style="1" customWidth="1"/>
    <col min="9" max="10" width="15" style="1" hidden="1" customWidth="1"/>
    <col min="11" max="16384" width="9.140625" style="2"/>
  </cols>
  <sheetData>
    <row r="2" spans="2:13" ht="39.6" customHeight="1" x14ac:dyDescent="0.25">
      <c r="B2" s="379" t="s">
        <v>0</v>
      </c>
      <c r="C2" s="379"/>
      <c r="D2" s="379"/>
      <c r="E2" s="379"/>
      <c r="F2" s="379"/>
      <c r="G2" s="379"/>
      <c r="H2" s="379"/>
    </row>
    <row r="3" spans="2:13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6" t="s">
        <v>8</v>
      </c>
      <c r="J3" s="6" t="s">
        <v>9</v>
      </c>
      <c r="L3" s="7"/>
      <c r="M3" s="7"/>
    </row>
    <row r="4" spans="2:13" x14ac:dyDescent="0.25">
      <c r="B4" s="8">
        <v>1</v>
      </c>
      <c r="C4" s="9">
        <v>2</v>
      </c>
      <c r="D4" s="10">
        <v>4</v>
      </c>
      <c r="E4" s="9">
        <v>5</v>
      </c>
      <c r="F4" s="9">
        <v>6</v>
      </c>
      <c r="G4" s="9">
        <v>7</v>
      </c>
      <c r="H4" s="9">
        <v>8</v>
      </c>
      <c r="I4" s="11">
        <v>9</v>
      </c>
      <c r="J4" s="11">
        <v>10</v>
      </c>
      <c r="L4" s="12"/>
      <c r="M4" s="13"/>
    </row>
    <row r="5" spans="2:13" ht="31.15" customHeight="1" x14ac:dyDescent="0.25">
      <c r="B5" s="14" t="s">
        <v>10</v>
      </c>
      <c r="C5" s="14" t="s">
        <v>11</v>
      </c>
      <c r="D5" s="15"/>
      <c r="E5" s="16"/>
      <c r="F5" s="16"/>
      <c r="G5" s="16"/>
      <c r="H5" s="17"/>
      <c r="L5" s="18"/>
      <c r="M5" s="18"/>
    </row>
    <row r="6" spans="2:13" ht="30" customHeight="1" x14ac:dyDescent="0.25">
      <c r="B6" s="19" t="s">
        <v>12</v>
      </c>
      <c r="C6" s="20" t="s">
        <v>13</v>
      </c>
      <c r="D6" s="21"/>
      <c r="E6" s="22"/>
      <c r="F6" s="22"/>
      <c r="G6" s="22"/>
      <c r="H6" s="23" t="s">
        <v>14</v>
      </c>
    </row>
    <row r="7" spans="2:13" ht="17.25" customHeight="1" x14ac:dyDescent="0.25">
      <c r="B7" s="24"/>
      <c r="C7" s="24" t="s">
        <v>15</v>
      </c>
      <c r="D7" s="25">
        <v>166.7</v>
      </c>
      <c r="E7" s="26">
        <v>203</v>
      </c>
      <c r="F7" s="26">
        <v>205</v>
      </c>
      <c r="G7" s="26">
        <v>205</v>
      </c>
      <c r="H7" s="3"/>
    </row>
    <row r="8" spans="2:13" ht="17.25" customHeight="1" x14ac:dyDescent="0.25">
      <c r="B8" s="27"/>
      <c r="C8" s="28" t="s">
        <v>16</v>
      </c>
      <c r="D8" s="29"/>
      <c r="E8" s="30"/>
      <c r="F8" s="30"/>
      <c r="G8" s="30"/>
      <c r="H8" s="31"/>
    </row>
    <row r="9" spans="2:13" ht="27.75" customHeight="1" x14ac:dyDescent="0.25">
      <c r="B9" s="27"/>
      <c r="C9" s="32" t="s">
        <v>17</v>
      </c>
      <c r="D9" s="29">
        <v>156.69999999999999</v>
      </c>
      <c r="E9" s="33">
        <v>198</v>
      </c>
      <c r="F9" s="33">
        <v>200</v>
      </c>
      <c r="G9" s="33">
        <v>200</v>
      </c>
      <c r="H9" s="34"/>
    </row>
    <row r="10" spans="2:13" ht="17.25" customHeight="1" x14ac:dyDescent="0.25">
      <c r="B10" s="27"/>
      <c r="C10" s="35" t="s">
        <v>18</v>
      </c>
      <c r="D10" s="36">
        <v>10</v>
      </c>
      <c r="E10" s="37">
        <v>5</v>
      </c>
      <c r="F10" s="38">
        <v>5</v>
      </c>
      <c r="G10" s="38">
        <v>5</v>
      </c>
      <c r="H10" s="34"/>
    </row>
    <row r="11" spans="2:13" ht="39" customHeight="1" x14ac:dyDescent="0.25">
      <c r="B11" s="39" t="s">
        <v>19</v>
      </c>
      <c r="C11" s="20" t="s">
        <v>20</v>
      </c>
      <c r="D11" s="40"/>
      <c r="E11" s="21"/>
      <c r="F11" s="21"/>
      <c r="G11" s="21"/>
      <c r="H11" s="41" t="s">
        <v>21</v>
      </c>
    </row>
    <row r="12" spans="2:13" ht="21" customHeight="1" x14ac:dyDescent="0.25">
      <c r="B12" s="377"/>
      <c r="C12" s="24" t="s">
        <v>15</v>
      </c>
      <c r="D12" s="42">
        <v>20</v>
      </c>
      <c r="E12" s="26">
        <v>10</v>
      </c>
      <c r="F12" s="26">
        <v>20</v>
      </c>
      <c r="G12" s="26">
        <v>20</v>
      </c>
      <c r="H12" s="43"/>
    </row>
    <row r="13" spans="2:13" ht="15.75" customHeight="1" x14ac:dyDescent="0.25">
      <c r="B13" s="378"/>
      <c r="C13" s="44" t="s">
        <v>16</v>
      </c>
      <c r="D13" s="29"/>
      <c r="E13" s="30"/>
      <c r="F13" s="45"/>
      <c r="G13" s="45"/>
      <c r="H13" s="46"/>
    </row>
    <row r="14" spans="2:13" ht="33" customHeight="1" x14ac:dyDescent="0.25">
      <c r="B14" s="378"/>
      <c r="C14" s="47" t="s">
        <v>17</v>
      </c>
      <c r="D14" s="29">
        <v>20</v>
      </c>
      <c r="E14" s="33">
        <v>10</v>
      </c>
      <c r="F14" s="45">
        <v>20</v>
      </c>
      <c r="G14" s="45">
        <v>20</v>
      </c>
      <c r="H14" s="46"/>
    </row>
    <row r="15" spans="2:13" ht="25.5" x14ac:dyDescent="0.25">
      <c r="B15" s="39" t="s">
        <v>22</v>
      </c>
      <c r="C15" s="20" t="s">
        <v>23</v>
      </c>
      <c r="D15" s="40"/>
      <c r="E15" s="21"/>
      <c r="F15" s="21"/>
      <c r="G15" s="21"/>
      <c r="H15" s="41" t="s">
        <v>24</v>
      </c>
    </row>
    <row r="16" spans="2:13" x14ac:dyDescent="0.25">
      <c r="B16" s="380"/>
      <c r="C16" s="24" t="s">
        <v>15</v>
      </c>
      <c r="D16" s="42">
        <v>27</v>
      </c>
      <c r="E16" s="26">
        <v>27</v>
      </c>
      <c r="F16" s="26">
        <v>120</v>
      </c>
      <c r="G16" s="26">
        <v>100</v>
      </c>
      <c r="H16" s="43"/>
    </row>
    <row r="17" spans="2:8" x14ac:dyDescent="0.25">
      <c r="B17" s="381"/>
      <c r="C17" s="44" t="s">
        <v>16</v>
      </c>
      <c r="D17" s="29"/>
      <c r="E17" s="30"/>
      <c r="F17" s="45"/>
      <c r="G17" s="45"/>
      <c r="H17" s="46"/>
    </row>
    <row r="18" spans="2:8" ht="25.5" x14ac:dyDescent="0.25">
      <c r="B18" s="381"/>
      <c r="C18" s="47" t="s">
        <v>17</v>
      </c>
      <c r="D18" s="29">
        <v>27</v>
      </c>
      <c r="E18" s="33">
        <v>140</v>
      </c>
      <c r="F18" s="45">
        <v>120</v>
      </c>
      <c r="G18" s="45">
        <v>100</v>
      </c>
      <c r="H18" s="46"/>
    </row>
    <row r="19" spans="2:8" ht="25.5" x14ac:dyDescent="0.25">
      <c r="B19" s="382"/>
      <c r="C19" s="48" t="s">
        <v>25</v>
      </c>
      <c r="D19" s="49"/>
      <c r="E19" s="50">
        <v>0</v>
      </c>
      <c r="F19" s="51">
        <v>0</v>
      </c>
      <c r="G19" s="51">
        <v>0</v>
      </c>
      <c r="H19" s="46"/>
    </row>
    <row r="20" spans="2:8" ht="25.5" x14ac:dyDescent="0.25">
      <c r="B20" s="39" t="s">
        <v>26</v>
      </c>
      <c r="C20" s="20" t="s">
        <v>27</v>
      </c>
      <c r="D20" s="40"/>
      <c r="E20" s="21"/>
      <c r="F20" s="21"/>
      <c r="G20" s="21"/>
      <c r="H20" s="41" t="s">
        <v>14</v>
      </c>
    </row>
    <row r="21" spans="2:8" x14ac:dyDescent="0.25">
      <c r="B21" s="377"/>
      <c r="C21" s="24" t="s">
        <v>15</v>
      </c>
      <c r="D21" s="42">
        <v>35</v>
      </c>
      <c r="E21" s="26">
        <v>35</v>
      </c>
      <c r="F21" s="26">
        <v>40</v>
      </c>
      <c r="G21" s="26">
        <v>50</v>
      </c>
      <c r="H21" s="43"/>
    </row>
    <row r="22" spans="2:8" x14ac:dyDescent="0.25">
      <c r="B22" s="378"/>
      <c r="C22" s="44" t="s">
        <v>16</v>
      </c>
      <c r="D22" s="29"/>
      <c r="E22" s="30"/>
      <c r="F22" s="45"/>
      <c r="G22" s="45"/>
      <c r="H22" s="46"/>
    </row>
    <row r="23" spans="2:8" ht="25.5" x14ac:dyDescent="0.25">
      <c r="B23" s="378"/>
      <c r="C23" s="47" t="s">
        <v>17</v>
      </c>
      <c r="D23" s="29">
        <v>35</v>
      </c>
      <c r="E23" s="33">
        <v>35</v>
      </c>
      <c r="F23" s="45">
        <v>40</v>
      </c>
      <c r="G23" s="45">
        <v>50</v>
      </c>
      <c r="H23" s="46"/>
    </row>
    <row r="24" spans="2:8" ht="25.5" x14ac:dyDescent="0.25">
      <c r="B24" s="52" t="s">
        <v>28</v>
      </c>
      <c r="C24" s="53" t="s">
        <v>29</v>
      </c>
      <c r="D24" s="54"/>
      <c r="E24" s="55"/>
      <c r="F24" s="56"/>
      <c r="G24" s="56"/>
      <c r="H24" s="57" t="s">
        <v>30</v>
      </c>
    </row>
    <row r="25" spans="2:8" x14ac:dyDescent="0.25">
      <c r="B25" s="377"/>
      <c r="C25" s="24" t="s">
        <v>15</v>
      </c>
      <c r="D25" s="42">
        <v>10</v>
      </c>
      <c r="E25" s="26">
        <v>10</v>
      </c>
      <c r="F25" s="26">
        <v>20</v>
      </c>
      <c r="G25" s="26">
        <v>20</v>
      </c>
      <c r="H25" s="43"/>
    </row>
    <row r="26" spans="2:8" x14ac:dyDescent="0.25">
      <c r="B26" s="378"/>
      <c r="C26" s="44" t="s">
        <v>16</v>
      </c>
      <c r="D26" s="29"/>
      <c r="E26" s="30"/>
      <c r="F26" s="45"/>
      <c r="G26" s="45"/>
      <c r="H26" s="46"/>
    </row>
    <row r="27" spans="2:8" ht="25.5" x14ac:dyDescent="0.25">
      <c r="B27" s="378"/>
      <c r="C27" s="47" t="s">
        <v>17</v>
      </c>
      <c r="D27" s="29">
        <v>10</v>
      </c>
      <c r="E27" s="33">
        <v>10</v>
      </c>
      <c r="F27" s="45">
        <v>20</v>
      </c>
      <c r="G27" s="45">
        <v>20</v>
      </c>
      <c r="H27" s="46"/>
    </row>
    <row r="28" spans="2:8" ht="25.5" x14ac:dyDescent="0.25">
      <c r="B28" s="52" t="s">
        <v>31</v>
      </c>
      <c r="C28" s="53" t="s">
        <v>32</v>
      </c>
      <c r="D28" s="54"/>
      <c r="E28" s="55"/>
      <c r="F28" s="56"/>
      <c r="G28" s="56"/>
      <c r="H28" s="57" t="s">
        <v>33</v>
      </c>
    </row>
    <row r="29" spans="2:8" x14ac:dyDescent="0.25">
      <c r="B29" s="377"/>
      <c r="C29" s="24" t="s">
        <v>15</v>
      </c>
      <c r="D29" s="42">
        <v>369.4</v>
      </c>
      <c r="E29" s="58">
        <v>35</v>
      </c>
      <c r="F29" s="58">
        <v>0</v>
      </c>
      <c r="G29" s="58">
        <v>0</v>
      </c>
      <c r="H29" s="43"/>
    </row>
    <row r="30" spans="2:8" x14ac:dyDescent="0.25">
      <c r="B30" s="378"/>
      <c r="C30" s="44" t="s">
        <v>16</v>
      </c>
      <c r="D30" s="29"/>
      <c r="E30" s="30"/>
      <c r="F30" s="59"/>
      <c r="G30" s="59"/>
      <c r="H30" s="46"/>
    </row>
    <row r="31" spans="2:8" ht="25.5" x14ac:dyDescent="0.25">
      <c r="B31" s="378"/>
      <c r="C31" s="47" t="s">
        <v>17</v>
      </c>
      <c r="D31" s="29">
        <v>80</v>
      </c>
      <c r="E31" s="33">
        <v>0</v>
      </c>
      <c r="F31" s="59">
        <v>0</v>
      </c>
      <c r="G31" s="59">
        <v>0</v>
      </c>
      <c r="H31" s="46"/>
    </row>
    <row r="32" spans="2:8" ht="25.5" x14ac:dyDescent="0.25">
      <c r="B32" s="60"/>
      <c r="C32" s="48" t="s">
        <v>25</v>
      </c>
      <c r="D32" s="49">
        <v>289.39999999999998</v>
      </c>
      <c r="E32" s="50">
        <v>35</v>
      </c>
      <c r="F32" s="61">
        <v>0</v>
      </c>
      <c r="G32" s="61">
        <v>0</v>
      </c>
      <c r="H32" s="46"/>
    </row>
    <row r="33" spans="2:8" ht="30" customHeight="1" x14ac:dyDescent="0.25">
      <c r="B33" s="14" t="s">
        <v>34</v>
      </c>
      <c r="C33" s="62" t="s">
        <v>35</v>
      </c>
      <c r="D33" s="63"/>
      <c r="E33" s="64"/>
      <c r="F33" s="16"/>
      <c r="G33" s="16"/>
      <c r="H33" s="15"/>
    </row>
    <row r="34" spans="2:8" ht="25.5" x14ac:dyDescent="0.25">
      <c r="B34" s="52" t="s">
        <v>36</v>
      </c>
      <c r="C34" s="53" t="s">
        <v>37</v>
      </c>
      <c r="D34" s="54"/>
      <c r="E34" s="55"/>
      <c r="F34" s="56"/>
      <c r="G34" s="56"/>
      <c r="H34" s="57" t="s">
        <v>38</v>
      </c>
    </row>
    <row r="35" spans="2:8" x14ac:dyDescent="0.25">
      <c r="B35" s="383"/>
      <c r="C35" s="24" t="s">
        <v>15</v>
      </c>
      <c r="D35" s="42">
        <v>90</v>
      </c>
      <c r="E35" s="58">
        <v>90</v>
      </c>
      <c r="F35" s="58">
        <v>100</v>
      </c>
      <c r="G35" s="58">
        <v>120</v>
      </c>
      <c r="H35" s="43"/>
    </row>
    <row r="36" spans="2:8" x14ac:dyDescent="0.25">
      <c r="B36" s="384"/>
      <c r="C36" s="44" t="s">
        <v>16</v>
      </c>
      <c r="D36" s="29"/>
      <c r="E36" s="30"/>
      <c r="F36" s="59"/>
      <c r="G36" s="59"/>
      <c r="H36" s="46"/>
    </row>
    <row r="37" spans="2:8" ht="25.5" x14ac:dyDescent="0.25">
      <c r="B37" s="384"/>
      <c r="C37" s="47" t="s">
        <v>17</v>
      </c>
      <c r="D37" s="29">
        <v>90</v>
      </c>
      <c r="E37" s="33">
        <v>90</v>
      </c>
      <c r="F37" s="59">
        <v>100</v>
      </c>
      <c r="G37" s="59">
        <v>120</v>
      </c>
      <c r="H37" s="46"/>
    </row>
    <row r="38" spans="2:8" x14ac:dyDescent="0.25">
      <c r="B38" s="384"/>
      <c r="C38" s="65" t="s">
        <v>39</v>
      </c>
      <c r="D38" s="66">
        <v>0</v>
      </c>
      <c r="E38" s="66">
        <v>1</v>
      </c>
      <c r="F38" s="66">
        <v>1</v>
      </c>
      <c r="G38" s="66">
        <v>0</v>
      </c>
      <c r="H38" s="67"/>
    </row>
    <row r="39" spans="2:8" ht="25.5" x14ac:dyDescent="0.25">
      <c r="B39" s="39" t="s">
        <v>40</v>
      </c>
      <c r="C39" s="20" t="s">
        <v>41</v>
      </c>
      <c r="D39" s="68"/>
      <c r="E39" s="21"/>
      <c r="F39" s="40"/>
      <c r="G39" s="40"/>
      <c r="H39" s="69" t="s">
        <v>42</v>
      </c>
    </row>
    <row r="40" spans="2:8" x14ac:dyDescent="0.25">
      <c r="B40" s="377"/>
      <c r="C40" s="24" t="s">
        <v>15</v>
      </c>
      <c r="D40" s="70">
        <v>50</v>
      </c>
      <c r="E40" s="58">
        <v>50</v>
      </c>
      <c r="F40" s="58">
        <v>50</v>
      </c>
      <c r="G40" s="58">
        <v>50</v>
      </c>
      <c r="H40" s="11"/>
    </row>
    <row r="41" spans="2:8" x14ac:dyDescent="0.25">
      <c r="B41" s="378"/>
      <c r="C41" s="44" t="s">
        <v>16</v>
      </c>
      <c r="D41" s="71"/>
      <c r="E41" s="72"/>
      <c r="F41" s="29"/>
      <c r="G41" s="29"/>
      <c r="H41" s="67"/>
    </row>
    <row r="42" spans="2:8" ht="25.5" x14ac:dyDescent="0.25">
      <c r="B42" s="378"/>
      <c r="C42" s="47" t="s">
        <v>17</v>
      </c>
      <c r="D42" s="71">
        <v>50</v>
      </c>
      <c r="E42" s="33">
        <v>50</v>
      </c>
      <c r="F42" s="33">
        <v>50</v>
      </c>
      <c r="G42" s="33">
        <v>50</v>
      </c>
      <c r="H42" s="67"/>
    </row>
    <row r="43" spans="2:8" ht="25.5" x14ac:dyDescent="0.25">
      <c r="B43" s="39" t="s">
        <v>43</v>
      </c>
      <c r="C43" s="20" t="s">
        <v>44</v>
      </c>
      <c r="D43" s="68"/>
      <c r="E43" s="21"/>
      <c r="F43" s="40"/>
      <c r="G43" s="40"/>
      <c r="H43" s="69" t="s">
        <v>45</v>
      </c>
    </row>
    <row r="44" spans="2:8" x14ac:dyDescent="0.25">
      <c r="B44" s="377"/>
      <c r="C44" s="24" t="s">
        <v>15</v>
      </c>
      <c r="D44" s="70">
        <v>12</v>
      </c>
      <c r="E44" s="58">
        <v>12</v>
      </c>
      <c r="F44" s="42">
        <v>15</v>
      </c>
      <c r="G44" s="42">
        <v>20</v>
      </c>
      <c r="H44" s="11"/>
    </row>
    <row r="45" spans="2:8" x14ac:dyDescent="0.25">
      <c r="B45" s="378"/>
      <c r="C45" s="44" t="s">
        <v>16</v>
      </c>
      <c r="D45" s="71"/>
      <c r="E45" s="72"/>
      <c r="F45" s="29"/>
      <c r="G45" s="29"/>
      <c r="H45" s="67"/>
    </row>
    <row r="46" spans="2:8" ht="25.5" x14ac:dyDescent="0.25">
      <c r="B46" s="378"/>
      <c r="C46" s="47" t="s">
        <v>17</v>
      </c>
      <c r="D46" s="71">
        <v>12</v>
      </c>
      <c r="E46" s="33">
        <v>12</v>
      </c>
      <c r="F46" s="29">
        <v>15</v>
      </c>
      <c r="G46" s="29">
        <v>20</v>
      </c>
      <c r="H46" s="67"/>
    </row>
    <row r="47" spans="2:8" ht="25.5" x14ac:dyDescent="0.25">
      <c r="B47" s="39" t="s">
        <v>46</v>
      </c>
      <c r="C47" s="20" t="s">
        <v>47</v>
      </c>
      <c r="D47" s="68"/>
      <c r="E47" s="21"/>
      <c r="F47" s="40"/>
      <c r="G47" s="40"/>
      <c r="H47" s="69" t="s">
        <v>48</v>
      </c>
    </row>
    <row r="48" spans="2:8" x14ac:dyDescent="0.25">
      <c r="B48" s="377"/>
      <c r="C48" s="24" t="s">
        <v>15</v>
      </c>
      <c r="D48" s="70">
        <v>11</v>
      </c>
      <c r="E48" s="58">
        <v>8</v>
      </c>
      <c r="F48" s="58">
        <v>8</v>
      </c>
      <c r="G48" s="58">
        <v>8</v>
      </c>
      <c r="H48" s="11"/>
    </row>
    <row r="49" spans="2:9" x14ac:dyDescent="0.25">
      <c r="B49" s="378"/>
      <c r="C49" s="44" t="s">
        <v>16</v>
      </c>
      <c r="D49" s="71"/>
      <c r="E49" s="72"/>
      <c r="F49" s="29"/>
      <c r="G49" s="29"/>
      <c r="H49" s="67"/>
    </row>
    <row r="50" spans="2:9" ht="25.5" x14ac:dyDescent="0.25">
      <c r="B50" s="378"/>
      <c r="C50" s="47" t="s">
        <v>17</v>
      </c>
      <c r="D50" s="71">
        <v>11</v>
      </c>
      <c r="E50" s="33">
        <v>8</v>
      </c>
      <c r="F50" s="33">
        <v>8</v>
      </c>
      <c r="G50" s="33">
        <v>8</v>
      </c>
      <c r="H50" s="67"/>
    </row>
    <row r="51" spans="2:9" ht="25.5" x14ac:dyDescent="0.25">
      <c r="B51" s="39" t="s">
        <v>49</v>
      </c>
      <c r="C51" s="20" t="s">
        <v>50</v>
      </c>
      <c r="D51" s="68"/>
      <c r="E51" s="21"/>
      <c r="F51" s="40"/>
      <c r="G51" s="40"/>
      <c r="H51" s="69"/>
    </row>
    <row r="52" spans="2:9" x14ac:dyDescent="0.25">
      <c r="B52" s="377"/>
      <c r="C52" s="24" t="s">
        <v>15</v>
      </c>
      <c r="D52" s="70">
        <v>10</v>
      </c>
      <c r="E52" s="58">
        <v>10</v>
      </c>
      <c r="F52" s="58">
        <v>15</v>
      </c>
      <c r="G52" s="58">
        <v>15</v>
      </c>
      <c r="H52" s="11"/>
    </row>
    <row r="53" spans="2:9" x14ac:dyDescent="0.25">
      <c r="B53" s="378"/>
      <c r="C53" s="44" t="s">
        <v>16</v>
      </c>
      <c r="D53" s="71"/>
      <c r="E53" s="72"/>
      <c r="F53" s="29"/>
      <c r="G53" s="29"/>
      <c r="H53" s="67"/>
    </row>
    <row r="54" spans="2:9" ht="25.5" x14ac:dyDescent="0.25">
      <c r="B54" s="378"/>
      <c r="C54" s="47" t="s">
        <v>17</v>
      </c>
      <c r="D54" s="71">
        <v>10</v>
      </c>
      <c r="E54" s="33">
        <v>10</v>
      </c>
      <c r="F54" s="33">
        <v>15</v>
      </c>
      <c r="G54" s="33">
        <v>15</v>
      </c>
      <c r="H54" s="67"/>
    </row>
    <row r="55" spans="2:9" ht="25.5" x14ac:dyDescent="0.25">
      <c r="B55" s="39" t="s">
        <v>51</v>
      </c>
      <c r="C55" s="20" t="s">
        <v>52</v>
      </c>
      <c r="D55" s="68"/>
      <c r="E55" s="21"/>
      <c r="F55" s="40"/>
      <c r="G55" s="40"/>
      <c r="H55" s="69" t="s">
        <v>53</v>
      </c>
    </row>
    <row r="56" spans="2:9" x14ac:dyDescent="0.25">
      <c r="B56" s="377"/>
      <c r="C56" s="24" t="s">
        <v>15</v>
      </c>
      <c r="D56" s="70">
        <v>30</v>
      </c>
      <c r="E56" s="58">
        <v>30</v>
      </c>
      <c r="F56" s="58">
        <v>40</v>
      </c>
      <c r="G56" s="58">
        <v>40</v>
      </c>
    </row>
    <row r="57" spans="2:9" x14ac:dyDescent="0.25">
      <c r="B57" s="378"/>
      <c r="C57" s="44" t="s">
        <v>16</v>
      </c>
      <c r="D57" s="71"/>
      <c r="E57" s="72"/>
      <c r="F57" s="29"/>
      <c r="G57" s="29"/>
      <c r="H57" s="67"/>
    </row>
    <row r="58" spans="2:9" ht="25.5" x14ac:dyDescent="0.25">
      <c r="B58" s="378"/>
      <c r="C58" s="47" t="s">
        <v>17</v>
      </c>
      <c r="D58" s="71">
        <v>30</v>
      </c>
      <c r="E58" s="33">
        <v>30</v>
      </c>
      <c r="F58" s="33">
        <v>40</v>
      </c>
      <c r="G58" s="33">
        <v>40</v>
      </c>
      <c r="H58" s="73"/>
      <c r="I58" s="74"/>
    </row>
    <row r="59" spans="2:9" ht="20.25" customHeight="1" x14ac:dyDescent="0.25">
      <c r="B59" s="75" t="s">
        <v>54</v>
      </c>
      <c r="C59" s="75" t="s">
        <v>55</v>
      </c>
      <c r="D59" s="76"/>
      <c r="E59" s="40"/>
      <c r="F59" s="40"/>
      <c r="G59" s="40"/>
      <c r="H59" s="69" t="s">
        <v>56</v>
      </c>
    </row>
    <row r="60" spans="2:9" x14ac:dyDescent="0.25">
      <c r="B60" s="377"/>
      <c r="C60" s="24" t="s">
        <v>15</v>
      </c>
      <c r="D60" s="70">
        <v>40</v>
      </c>
      <c r="E60" s="58">
        <v>50</v>
      </c>
      <c r="F60" s="42">
        <v>50</v>
      </c>
      <c r="G60" s="42">
        <v>50</v>
      </c>
      <c r="H60" s="11"/>
    </row>
    <row r="61" spans="2:9" x14ac:dyDescent="0.25">
      <c r="B61" s="378"/>
      <c r="C61" s="44" t="s">
        <v>16</v>
      </c>
      <c r="D61" s="71"/>
      <c r="E61" s="72"/>
      <c r="F61" s="29"/>
      <c r="G61" s="29"/>
      <c r="H61" s="67"/>
    </row>
    <row r="62" spans="2:9" ht="25.5" x14ac:dyDescent="0.25">
      <c r="B62" s="378"/>
      <c r="C62" s="47" t="s">
        <v>17</v>
      </c>
      <c r="D62" s="71">
        <v>40</v>
      </c>
      <c r="E62" s="33">
        <v>50</v>
      </c>
      <c r="F62" s="29">
        <v>50</v>
      </c>
      <c r="G62" s="29">
        <v>50</v>
      </c>
      <c r="H62" s="67"/>
    </row>
    <row r="63" spans="2:9" ht="24" customHeight="1" x14ac:dyDescent="0.25">
      <c r="B63" s="75" t="s">
        <v>57</v>
      </c>
      <c r="C63" s="75" t="s">
        <v>58</v>
      </c>
      <c r="D63" s="76"/>
      <c r="E63" s="40"/>
      <c r="F63" s="40"/>
      <c r="G63" s="40"/>
      <c r="H63" s="69"/>
    </row>
    <row r="64" spans="2:9" x14ac:dyDescent="0.25">
      <c r="B64" s="377"/>
      <c r="C64" s="24" t="s">
        <v>15</v>
      </c>
      <c r="D64" s="70">
        <v>2</v>
      </c>
      <c r="E64" s="58">
        <v>10</v>
      </c>
      <c r="F64" s="42">
        <v>5</v>
      </c>
      <c r="G64" s="42">
        <v>10</v>
      </c>
      <c r="H64" s="67"/>
    </row>
    <row r="65" spans="2:8" x14ac:dyDescent="0.25">
      <c r="B65" s="378"/>
      <c r="C65" s="44" t="s">
        <v>16</v>
      </c>
      <c r="D65" s="71"/>
      <c r="E65" s="77"/>
      <c r="F65" s="78"/>
      <c r="G65" s="78"/>
      <c r="H65" s="67"/>
    </row>
    <row r="66" spans="2:8" ht="25.5" x14ac:dyDescent="0.25">
      <c r="B66" s="378"/>
      <c r="C66" s="47" t="s">
        <v>17</v>
      </c>
      <c r="D66" s="71">
        <v>2</v>
      </c>
      <c r="E66" s="79">
        <v>10</v>
      </c>
      <c r="F66" s="78">
        <v>5</v>
      </c>
      <c r="G66" s="78">
        <v>10</v>
      </c>
      <c r="H66" s="67"/>
    </row>
    <row r="67" spans="2:8" ht="24" customHeight="1" x14ac:dyDescent="0.25">
      <c r="B67" s="75" t="s">
        <v>59</v>
      </c>
      <c r="C67" s="75" t="s">
        <v>60</v>
      </c>
      <c r="D67" s="76"/>
      <c r="E67" s="40"/>
      <c r="F67" s="40"/>
      <c r="G67" s="40"/>
      <c r="H67" s="69"/>
    </row>
    <row r="68" spans="2:8" x14ac:dyDescent="0.25">
      <c r="B68" s="377"/>
      <c r="C68" s="24" t="s">
        <v>15</v>
      </c>
      <c r="D68" s="70">
        <v>0</v>
      </c>
      <c r="E68" s="58">
        <v>10</v>
      </c>
      <c r="F68" s="58">
        <v>15</v>
      </c>
      <c r="G68" s="29">
        <v>15</v>
      </c>
      <c r="H68" s="67"/>
    </row>
    <row r="69" spans="2:8" x14ac:dyDescent="0.25">
      <c r="B69" s="378"/>
      <c r="C69" s="44" t="s">
        <v>16</v>
      </c>
      <c r="D69" s="71"/>
      <c r="E69" s="72"/>
      <c r="F69" s="29"/>
      <c r="G69" s="29"/>
      <c r="H69" s="67"/>
    </row>
    <row r="70" spans="2:8" ht="25.5" x14ac:dyDescent="0.25">
      <c r="B70" s="378"/>
      <c r="C70" s="47" t="s">
        <v>17</v>
      </c>
      <c r="D70" s="71">
        <v>0</v>
      </c>
      <c r="E70" s="33">
        <v>10</v>
      </c>
      <c r="F70" s="29">
        <v>15</v>
      </c>
      <c r="G70" s="29">
        <v>15</v>
      </c>
      <c r="H70" s="67"/>
    </row>
    <row r="71" spans="2:8" ht="25.5" x14ac:dyDescent="0.25">
      <c r="B71" s="75" t="s">
        <v>61</v>
      </c>
      <c r="C71" s="75" t="s">
        <v>62</v>
      </c>
      <c r="D71" s="76"/>
      <c r="E71" s="40"/>
      <c r="F71" s="40"/>
      <c r="G71" s="40"/>
      <c r="H71" s="69" t="s">
        <v>63</v>
      </c>
    </row>
    <row r="72" spans="2:8" x14ac:dyDescent="0.25">
      <c r="B72" s="377"/>
      <c r="C72" s="24" t="s">
        <v>15</v>
      </c>
      <c r="D72" s="70">
        <v>45</v>
      </c>
      <c r="E72" s="58">
        <v>85</v>
      </c>
      <c r="F72" s="58">
        <v>80</v>
      </c>
      <c r="G72" s="29">
        <v>80</v>
      </c>
      <c r="H72" s="67"/>
    </row>
    <row r="73" spans="2:8" x14ac:dyDescent="0.25">
      <c r="B73" s="378"/>
      <c r="C73" s="44" t="s">
        <v>16</v>
      </c>
      <c r="D73" s="71"/>
      <c r="E73" s="72"/>
      <c r="F73" s="29"/>
      <c r="G73" s="29"/>
      <c r="H73" s="67"/>
    </row>
    <row r="74" spans="2:8" ht="25.5" x14ac:dyDescent="0.25">
      <c r="B74" s="378"/>
      <c r="C74" s="80" t="s">
        <v>17</v>
      </c>
      <c r="D74" s="81">
        <v>45</v>
      </c>
      <c r="E74" s="82">
        <v>85</v>
      </c>
      <c r="F74" s="82">
        <v>80</v>
      </c>
      <c r="G74" s="82">
        <v>80</v>
      </c>
      <c r="H74" s="83"/>
    </row>
    <row r="75" spans="2:8" ht="24.75" customHeight="1" x14ac:dyDescent="0.25">
      <c r="B75" s="84" t="s">
        <v>64</v>
      </c>
      <c r="C75" s="85" t="s">
        <v>65</v>
      </c>
      <c r="D75" s="63"/>
      <c r="E75" s="64"/>
      <c r="F75" s="63"/>
      <c r="G75" s="63"/>
      <c r="H75" s="86"/>
    </row>
    <row r="76" spans="2:8" ht="25.5" x14ac:dyDescent="0.25">
      <c r="B76" s="75" t="s">
        <v>66</v>
      </c>
      <c r="C76" s="75" t="s">
        <v>67</v>
      </c>
      <c r="D76" s="76"/>
      <c r="E76" s="87"/>
      <c r="F76" s="87"/>
      <c r="G76" s="87"/>
      <c r="H76" s="88" t="s">
        <v>68</v>
      </c>
    </row>
    <row r="77" spans="2:8" x14ac:dyDescent="0.25">
      <c r="B77" s="377"/>
      <c r="C77" s="24" t="s">
        <v>15</v>
      </c>
      <c r="D77" s="70">
        <v>45</v>
      </c>
      <c r="E77" s="58">
        <v>32</v>
      </c>
      <c r="F77" s="29">
        <v>35</v>
      </c>
      <c r="G77" s="29">
        <v>35</v>
      </c>
      <c r="H77" s="67"/>
    </row>
    <row r="78" spans="2:8" x14ac:dyDescent="0.25">
      <c r="B78" s="378"/>
      <c r="C78" s="44" t="s">
        <v>16</v>
      </c>
      <c r="D78" s="71"/>
      <c r="E78" s="72"/>
      <c r="F78" s="29"/>
      <c r="G78" s="29"/>
      <c r="H78" s="67"/>
    </row>
    <row r="79" spans="2:8" ht="25.5" x14ac:dyDescent="0.25">
      <c r="B79" s="378"/>
      <c r="C79" s="47" t="s">
        <v>17</v>
      </c>
      <c r="D79" s="71">
        <v>45</v>
      </c>
      <c r="E79" s="33">
        <v>32</v>
      </c>
      <c r="F79" s="29">
        <v>35</v>
      </c>
      <c r="G79" s="29">
        <v>35</v>
      </c>
      <c r="H79" s="67"/>
    </row>
    <row r="80" spans="2:8" ht="30" customHeight="1" x14ac:dyDescent="0.25">
      <c r="B80" s="75" t="s">
        <v>69</v>
      </c>
      <c r="C80" s="89" t="s">
        <v>70</v>
      </c>
      <c r="D80" s="76"/>
      <c r="E80" s="40">
        <v>0</v>
      </c>
      <c r="F80" s="40">
        <v>0</v>
      </c>
      <c r="G80" s="40">
        <v>0</v>
      </c>
      <c r="H80" s="69"/>
    </row>
    <row r="81" spans="1:10" x14ac:dyDescent="0.25">
      <c r="B81" s="377"/>
      <c r="C81" s="24" t="s">
        <v>15</v>
      </c>
      <c r="D81" s="70">
        <v>0</v>
      </c>
      <c r="E81" s="58">
        <v>0</v>
      </c>
      <c r="F81" s="42">
        <v>0</v>
      </c>
      <c r="G81" s="42">
        <v>0</v>
      </c>
      <c r="H81" s="11"/>
    </row>
    <row r="82" spans="1:10" x14ac:dyDescent="0.25">
      <c r="B82" s="378"/>
      <c r="C82" s="44" t="s">
        <v>16</v>
      </c>
      <c r="D82" s="71"/>
      <c r="E82" s="72"/>
      <c r="F82" s="29"/>
      <c r="G82" s="29"/>
      <c r="H82" s="67"/>
    </row>
    <row r="83" spans="1:10" ht="25.5" x14ac:dyDescent="0.25">
      <c r="B83" s="378"/>
      <c r="C83" s="47" t="s">
        <v>17</v>
      </c>
      <c r="D83" s="71">
        <v>0</v>
      </c>
      <c r="E83" s="33">
        <v>0</v>
      </c>
      <c r="F83" s="29">
        <v>0</v>
      </c>
      <c r="G83" s="29">
        <v>0</v>
      </c>
      <c r="H83" s="67"/>
    </row>
    <row r="84" spans="1:10" ht="25.5" x14ac:dyDescent="0.25">
      <c r="B84" s="75" t="s">
        <v>71</v>
      </c>
      <c r="C84" s="75" t="s">
        <v>72</v>
      </c>
      <c r="D84" s="76"/>
      <c r="E84" s="40"/>
      <c r="F84" s="40"/>
      <c r="G84" s="40"/>
      <c r="H84" s="69" t="s">
        <v>33</v>
      </c>
    </row>
    <row r="85" spans="1:10" x14ac:dyDescent="0.25">
      <c r="B85" s="377"/>
      <c r="C85" s="24" t="s">
        <v>15</v>
      </c>
      <c r="D85" s="70">
        <v>10</v>
      </c>
      <c r="E85" s="296">
        <v>0</v>
      </c>
      <c r="F85" s="29">
        <v>0</v>
      </c>
      <c r="G85" s="29">
        <v>0</v>
      </c>
      <c r="H85" s="67"/>
    </row>
    <row r="86" spans="1:10" x14ac:dyDescent="0.25">
      <c r="B86" s="378"/>
      <c r="C86" s="44" t="s">
        <v>16</v>
      </c>
      <c r="D86" s="71"/>
      <c r="E86" s="72"/>
      <c r="F86" s="29"/>
      <c r="G86" s="29"/>
      <c r="H86" s="67"/>
    </row>
    <row r="87" spans="1:10" ht="25.5" x14ac:dyDescent="0.25">
      <c r="B87" s="378"/>
      <c r="C87" s="80" t="s">
        <v>17</v>
      </c>
      <c r="D87" s="81">
        <v>10</v>
      </c>
      <c r="E87" s="82">
        <v>0</v>
      </c>
      <c r="F87" s="90">
        <v>0</v>
      </c>
      <c r="G87" s="90">
        <v>0</v>
      </c>
      <c r="H87" s="83"/>
    </row>
    <row r="88" spans="1:10" ht="38.25" x14ac:dyDescent="0.25">
      <c r="B88" s="20" t="s">
        <v>73</v>
      </c>
      <c r="C88" s="20" t="s">
        <v>74</v>
      </c>
      <c r="D88" s="40"/>
      <c r="E88" s="40"/>
      <c r="F88" s="40"/>
      <c r="G88" s="40"/>
      <c r="H88" s="69" t="s">
        <v>33</v>
      </c>
    </row>
    <row r="89" spans="1:10" s="95" customFormat="1" x14ac:dyDescent="0.25">
      <c r="A89" s="2"/>
      <c r="B89" s="385"/>
      <c r="C89" s="24" t="s">
        <v>15</v>
      </c>
      <c r="D89" s="42">
        <v>16.2</v>
      </c>
      <c r="E89" s="58">
        <v>16.2</v>
      </c>
      <c r="F89" s="58">
        <v>16.2</v>
      </c>
      <c r="G89" s="94">
        <v>0</v>
      </c>
      <c r="H89" s="67"/>
      <c r="I89" s="74"/>
      <c r="J89" s="74"/>
    </row>
    <row r="90" spans="1:10" s="95" customFormat="1" x14ac:dyDescent="0.25">
      <c r="A90" s="2"/>
      <c r="B90" s="385"/>
      <c r="C90" s="32" t="s">
        <v>16</v>
      </c>
      <c r="D90" s="29"/>
      <c r="E90" s="72"/>
      <c r="F90" s="29"/>
      <c r="G90" s="29"/>
      <c r="H90" s="67"/>
      <c r="I90" s="74"/>
      <c r="J90" s="74"/>
    </row>
    <row r="91" spans="1:10" s="95" customFormat="1" ht="25.5" x14ac:dyDescent="0.25">
      <c r="A91" s="2"/>
      <c r="B91" s="385"/>
      <c r="C91" s="32" t="s">
        <v>17</v>
      </c>
      <c r="D91" s="29">
        <v>16.2</v>
      </c>
      <c r="E91" s="33">
        <v>16.2</v>
      </c>
      <c r="F91" s="29">
        <v>16.2</v>
      </c>
      <c r="G91" s="29">
        <v>0</v>
      </c>
      <c r="H91" s="67"/>
      <c r="I91" s="74"/>
      <c r="J91" s="74"/>
    </row>
    <row r="92" spans="1:10" x14ac:dyDescent="0.25">
      <c r="B92" s="385"/>
      <c r="C92" s="91" t="s">
        <v>39</v>
      </c>
      <c r="D92" s="92">
        <v>0</v>
      </c>
      <c r="E92" s="92">
        <v>0</v>
      </c>
      <c r="F92" s="92"/>
      <c r="G92" s="92"/>
      <c r="H92" s="93"/>
    </row>
    <row r="93" spans="1:10" x14ac:dyDescent="0.25">
      <c r="B93" s="75" t="s">
        <v>75</v>
      </c>
      <c r="C93" s="75" t="s">
        <v>76</v>
      </c>
      <c r="D93" s="76"/>
      <c r="E93" s="76"/>
      <c r="F93" s="76"/>
      <c r="G93" s="76"/>
      <c r="H93" s="96"/>
    </row>
    <row r="94" spans="1:10" x14ac:dyDescent="0.25">
      <c r="B94" s="97"/>
      <c r="C94" s="24" t="s">
        <v>15</v>
      </c>
      <c r="D94" s="94">
        <v>3033.5</v>
      </c>
      <c r="E94" s="98">
        <v>3286.3</v>
      </c>
      <c r="F94" s="98">
        <v>3286.3</v>
      </c>
      <c r="G94" s="98">
        <v>3286.3</v>
      </c>
      <c r="H94" s="99"/>
    </row>
    <row r="95" spans="1:10" x14ac:dyDescent="0.25">
      <c r="B95" s="27"/>
      <c r="C95" s="32" t="s">
        <v>16</v>
      </c>
      <c r="D95" s="29"/>
      <c r="E95" s="72"/>
      <c r="F95" s="100"/>
      <c r="G95" s="100"/>
      <c r="H95" s="67"/>
    </row>
    <row r="96" spans="1:10" ht="25.5" x14ac:dyDescent="0.25">
      <c r="B96" s="27"/>
      <c r="C96" s="32" t="s">
        <v>17</v>
      </c>
      <c r="D96" s="29">
        <v>2554.3000000000002</v>
      </c>
      <c r="E96" s="79">
        <v>2702.4</v>
      </c>
      <c r="F96" s="79">
        <v>2702.4</v>
      </c>
      <c r="G96" s="79">
        <v>2702.4</v>
      </c>
      <c r="H96" s="67"/>
    </row>
    <row r="97" spans="2:8" ht="20.25" customHeight="1" x14ac:dyDescent="0.25">
      <c r="B97" s="27"/>
      <c r="C97" s="91" t="s">
        <v>39</v>
      </c>
      <c r="D97" s="101">
        <v>27.2</v>
      </c>
      <c r="E97" s="101">
        <v>29.4</v>
      </c>
      <c r="F97" s="101">
        <v>29.4</v>
      </c>
      <c r="G97" s="101">
        <v>29.4</v>
      </c>
      <c r="H97" s="93"/>
    </row>
    <row r="98" spans="2:8" x14ac:dyDescent="0.25">
      <c r="B98" s="102"/>
      <c r="C98" s="103" t="s">
        <v>77</v>
      </c>
      <c r="D98" s="104">
        <v>452</v>
      </c>
      <c r="E98" s="104">
        <v>554.5</v>
      </c>
      <c r="F98" s="104">
        <v>554.5</v>
      </c>
      <c r="G98" s="104">
        <v>554.5</v>
      </c>
      <c r="H98" s="105"/>
    </row>
    <row r="99" spans="2:8" ht="38.25" x14ac:dyDescent="0.25">
      <c r="B99" s="84" t="s">
        <v>78</v>
      </c>
      <c r="C99" s="106" t="s">
        <v>79</v>
      </c>
      <c r="D99" s="63"/>
      <c r="E99" s="63"/>
      <c r="F99" s="63"/>
      <c r="G99" s="63"/>
      <c r="H99" s="86"/>
    </row>
    <row r="100" spans="2:8" x14ac:dyDescent="0.25">
      <c r="B100" s="75" t="s">
        <v>80</v>
      </c>
      <c r="C100" s="75" t="s">
        <v>81</v>
      </c>
      <c r="D100" s="76"/>
      <c r="E100" s="76"/>
      <c r="F100" s="76"/>
      <c r="G100" s="76"/>
      <c r="H100" s="96" t="s">
        <v>14</v>
      </c>
    </row>
    <row r="101" spans="2:8" x14ac:dyDescent="0.25">
      <c r="B101" s="377"/>
      <c r="C101" s="24" t="s">
        <v>15</v>
      </c>
      <c r="D101" s="70">
        <v>70</v>
      </c>
      <c r="E101" s="58">
        <v>80</v>
      </c>
      <c r="F101" s="29">
        <v>90</v>
      </c>
      <c r="G101" s="29">
        <v>90</v>
      </c>
      <c r="H101" s="67"/>
    </row>
    <row r="102" spans="2:8" x14ac:dyDescent="0.25">
      <c r="B102" s="378"/>
      <c r="C102" s="44" t="s">
        <v>16</v>
      </c>
      <c r="D102" s="71"/>
      <c r="E102" s="72"/>
      <c r="F102" s="29"/>
      <c r="G102" s="29"/>
      <c r="H102" s="67"/>
    </row>
    <row r="103" spans="2:8" ht="25.5" x14ac:dyDescent="0.25">
      <c r="B103" s="378"/>
      <c r="C103" s="47" t="s">
        <v>17</v>
      </c>
      <c r="D103" s="71">
        <v>70</v>
      </c>
      <c r="E103" s="33">
        <v>80</v>
      </c>
      <c r="F103" s="29">
        <v>90</v>
      </c>
      <c r="G103" s="29">
        <v>90</v>
      </c>
      <c r="H103" s="67"/>
    </row>
    <row r="104" spans="2:8" x14ac:dyDescent="0.25">
      <c r="B104" s="75" t="s">
        <v>82</v>
      </c>
      <c r="C104" s="75" t="s">
        <v>83</v>
      </c>
      <c r="D104" s="76"/>
      <c r="E104" s="76"/>
      <c r="F104" s="76"/>
      <c r="G104" s="76"/>
      <c r="H104" s="96" t="s">
        <v>84</v>
      </c>
    </row>
    <row r="105" spans="2:8" x14ac:dyDescent="0.25">
      <c r="B105" s="377"/>
      <c r="C105" s="24" t="s">
        <v>15</v>
      </c>
      <c r="D105" s="70">
        <v>15</v>
      </c>
      <c r="E105" s="58">
        <v>30</v>
      </c>
      <c r="F105" s="58">
        <v>50</v>
      </c>
      <c r="G105" s="58">
        <v>50</v>
      </c>
      <c r="H105" s="67"/>
    </row>
    <row r="106" spans="2:8" x14ac:dyDescent="0.25">
      <c r="B106" s="378"/>
      <c r="C106" s="44" t="s">
        <v>16</v>
      </c>
      <c r="D106" s="71"/>
      <c r="E106" s="72"/>
      <c r="F106" s="29"/>
      <c r="G106" s="29"/>
      <c r="H106" s="67"/>
    </row>
    <row r="107" spans="2:8" ht="25.5" x14ac:dyDescent="0.25">
      <c r="B107" s="378"/>
      <c r="C107" s="47" t="s">
        <v>17</v>
      </c>
      <c r="D107" s="71">
        <v>15</v>
      </c>
      <c r="E107" s="33">
        <v>30</v>
      </c>
      <c r="F107" s="33">
        <v>50</v>
      </c>
      <c r="G107" s="33">
        <v>50</v>
      </c>
      <c r="H107" s="67"/>
    </row>
    <row r="108" spans="2:8" x14ac:dyDescent="0.25">
      <c r="B108" s="75" t="s">
        <v>85</v>
      </c>
      <c r="C108" s="75" t="s">
        <v>86</v>
      </c>
      <c r="D108" s="76"/>
      <c r="E108" s="76"/>
      <c r="F108" s="76"/>
      <c r="G108" s="76"/>
      <c r="H108" s="96" t="s">
        <v>87</v>
      </c>
    </row>
    <row r="109" spans="2:8" x14ac:dyDescent="0.25">
      <c r="B109" s="377"/>
      <c r="C109" s="24" t="s">
        <v>15</v>
      </c>
      <c r="D109" s="70">
        <v>60</v>
      </c>
      <c r="E109" s="26">
        <v>60</v>
      </c>
      <c r="F109" s="94">
        <v>100</v>
      </c>
      <c r="G109" s="94">
        <v>150</v>
      </c>
      <c r="H109" s="99"/>
    </row>
    <row r="110" spans="2:8" x14ac:dyDescent="0.25">
      <c r="B110" s="378"/>
      <c r="C110" s="44" t="s">
        <v>16</v>
      </c>
      <c r="D110" s="71"/>
      <c r="E110" s="72"/>
      <c r="F110" s="29"/>
      <c r="G110" s="29"/>
      <c r="H110" s="67"/>
    </row>
    <row r="111" spans="2:8" ht="25.5" x14ac:dyDescent="0.25">
      <c r="B111" s="378"/>
      <c r="C111" s="47" t="s">
        <v>17</v>
      </c>
      <c r="D111" s="71">
        <v>60</v>
      </c>
      <c r="E111" s="33">
        <v>60</v>
      </c>
      <c r="F111" s="29">
        <v>100</v>
      </c>
      <c r="G111" s="29">
        <v>150</v>
      </c>
      <c r="H111" s="67"/>
    </row>
    <row r="112" spans="2:8" x14ac:dyDescent="0.25">
      <c r="B112" s="75" t="s">
        <v>88</v>
      </c>
      <c r="C112" s="75" t="s">
        <v>89</v>
      </c>
      <c r="D112" s="76"/>
      <c r="E112" s="76"/>
      <c r="F112" s="76"/>
      <c r="G112" s="76"/>
      <c r="H112" s="96"/>
    </row>
    <row r="113" spans="2:8" x14ac:dyDescent="0.25">
      <c r="B113" s="377"/>
      <c r="C113" s="24" t="s">
        <v>15</v>
      </c>
      <c r="D113" s="70">
        <v>70</v>
      </c>
      <c r="E113" s="26">
        <v>70</v>
      </c>
      <c r="F113" s="94">
        <v>200</v>
      </c>
      <c r="G113" s="94">
        <v>200</v>
      </c>
      <c r="H113" s="99"/>
    </row>
    <row r="114" spans="2:8" x14ac:dyDescent="0.25">
      <c r="B114" s="378"/>
      <c r="C114" s="44" t="s">
        <v>16</v>
      </c>
      <c r="D114" s="71"/>
      <c r="E114" s="72"/>
      <c r="F114" s="29"/>
      <c r="G114" s="29"/>
      <c r="H114" s="67"/>
    </row>
    <row r="115" spans="2:8" ht="25.5" x14ac:dyDescent="0.25">
      <c r="B115" s="378"/>
      <c r="C115" s="47" t="s">
        <v>17</v>
      </c>
      <c r="D115" s="71">
        <v>70</v>
      </c>
      <c r="E115" s="33">
        <v>110</v>
      </c>
      <c r="F115" s="29">
        <v>200</v>
      </c>
      <c r="G115" s="29">
        <v>200</v>
      </c>
      <c r="H115" s="67"/>
    </row>
    <row r="116" spans="2:8" x14ac:dyDescent="0.25">
      <c r="B116" s="75" t="s">
        <v>90</v>
      </c>
      <c r="C116" s="75" t="s">
        <v>91</v>
      </c>
      <c r="D116" s="76"/>
      <c r="E116" s="76"/>
      <c r="F116" s="76"/>
      <c r="G116" s="76"/>
      <c r="H116" s="96" t="s">
        <v>92</v>
      </c>
    </row>
    <row r="117" spans="2:8" x14ac:dyDescent="0.25">
      <c r="B117" s="377"/>
      <c r="C117" s="24" t="s">
        <v>15</v>
      </c>
      <c r="D117" s="70">
        <v>200</v>
      </c>
      <c r="E117" s="26">
        <v>230</v>
      </c>
      <c r="F117" s="94">
        <v>250</v>
      </c>
      <c r="G117" s="94">
        <v>300</v>
      </c>
      <c r="H117" s="99"/>
    </row>
    <row r="118" spans="2:8" x14ac:dyDescent="0.25">
      <c r="B118" s="378"/>
      <c r="C118" s="44" t="s">
        <v>16</v>
      </c>
      <c r="D118" s="71"/>
      <c r="E118" s="72"/>
      <c r="F118" s="29"/>
      <c r="G118" s="29"/>
      <c r="H118" s="67"/>
    </row>
    <row r="119" spans="2:8" ht="25.5" x14ac:dyDescent="0.25">
      <c r="B119" s="378"/>
      <c r="C119" s="47" t="s">
        <v>17</v>
      </c>
      <c r="D119" s="71">
        <v>200</v>
      </c>
      <c r="E119" s="33">
        <v>250</v>
      </c>
      <c r="F119" s="29">
        <v>250</v>
      </c>
      <c r="G119" s="29">
        <v>300</v>
      </c>
      <c r="H119" s="67"/>
    </row>
    <row r="120" spans="2:8" x14ac:dyDescent="0.25">
      <c r="B120" s="75" t="s">
        <v>93</v>
      </c>
      <c r="C120" s="75" t="s">
        <v>94</v>
      </c>
      <c r="D120" s="76"/>
      <c r="E120" s="76"/>
      <c r="F120" s="76"/>
      <c r="G120" s="76"/>
      <c r="H120" s="96"/>
    </row>
    <row r="121" spans="2:8" x14ac:dyDescent="0.25">
      <c r="B121" s="377"/>
      <c r="C121" s="24" t="s">
        <v>15</v>
      </c>
      <c r="D121" s="70">
        <v>23</v>
      </c>
      <c r="E121" s="26">
        <v>18</v>
      </c>
      <c r="F121" s="94">
        <v>50</v>
      </c>
      <c r="G121" s="94">
        <v>50</v>
      </c>
      <c r="H121" s="99"/>
    </row>
    <row r="122" spans="2:8" x14ac:dyDescent="0.25">
      <c r="B122" s="378"/>
      <c r="C122" s="44" t="s">
        <v>16</v>
      </c>
      <c r="D122" s="71"/>
      <c r="E122" s="72"/>
      <c r="F122" s="29"/>
      <c r="G122" s="29"/>
      <c r="H122" s="67"/>
    </row>
    <row r="123" spans="2:8" ht="25.5" x14ac:dyDescent="0.25">
      <c r="B123" s="378"/>
      <c r="C123" s="47" t="s">
        <v>17</v>
      </c>
      <c r="D123" s="71">
        <v>23</v>
      </c>
      <c r="E123" s="33">
        <v>18</v>
      </c>
      <c r="F123" s="29">
        <v>50</v>
      </c>
      <c r="G123" s="29">
        <v>50</v>
      </c>
      <c r="H123" s="67"/>
    </row>
    <row r="124" spans="2:8" x14ac:dyDescent="0.25">
      <c r="B124" s="75" t="s">
        <v>95</v>
      </c>
      <c r="C124" s="75" t="s">
        <v>96</v>
      </c>
      <c r="D124" s="76"/>
      <c r="E124" s="76"/>
      <c r="F124" s="76"/>
      <c r="G124" s="76"/>
      <c r="H124" s="96"/>
    </row>
    <row r="125" spans="2:8" x14ac:dyDescent="0.25">
      <c r="B125" s="377"/>
      <c r="C125" s="24" t="s">
        <v>15</v>
      </c>
      <c r="D125" s="70">
        <v>1</v>
      </c>
      <c r="E125" s="58">
        <v>3</v>
      </c>
      <c r="F125" s="94">
        <v>5</v>
      </c>
      <c r="G125" s="94">
        <v>5</v>
      </c>
      <c r="H125" s="99"/>
    </row>
    <row r="126" spans="2:8" x14ac:dyDescent="0.25">
      <c r="B126" s="378"/>
      <c r="C126" s="44" t="s">
        <v>16</v>
      </c>
      <c r="D126" s="71"/>
      <c r="E126" s="72"/>
      <c r="F126" s="29"/>
      <c r="G126" s="29"/>
      <c r="H126" s="67"/>
    </row>
    <row r="127" spans="2:8" ht="25.5" x14ac:dyDescent="0.25">
      <c r="B127" s="378"/>
      <c r="C127" s="80" t="s">
        <v>17</v>
      </c>
      <c r="D127" s="81">
        <v>1</v>
      </c>
      <c r="E127" s="82">
        <v>3</v>
      </c>
      <c r="F127" s="90">
        <v>5</v>
      </c>
      <c r="G127" s="90">
        <v>5</v>
      </c>
      <c r="H127" s="83"/>
    </row>
    <row r="128" spans="2:8" ht="25.5" x14ac:dyDescent="0.25">
      <c r="B128" s="20" t="s">
        <v>97</v>
      </c>
      <c r="C128" s="20" t="s">
        <v>98</v>
      </c>
      <c r="D128" s="40"/>
      <c r="E128" s="40"/>
      <c r="F128" s="40"/>
      <c r="G128" s="40"/>
      <c r="H128" s="69"/>
    </row>
    <row r="129" spans="2:8" x14ac:dyDescent="0.25">
      <c r="B129" s="377"/>
      <c r="C129" s="24" t="s">
        <v>15</v>
      </c>
      <c r="D129" s="70">
        <v>0</v>
      </c>
      <c r="E129" s="58">
        <v>25</v>
      </c>
      <c r="F129" s="94">
        <v>150</v>
      </c>
      <c r="G129" s="94">
        <v>150</v>
      </c>
      <c r="H129" s="99"/>
    </row>
    <row r="130" spans="2:8" x14ac:dyDescent="0.25">
      <c r="B130" s="378"/>
      <c r="C130" s="44" t="s">
        <v>16</v>
      </c>
      <c r="D130" s="71"/>
      <c r="E130" s="72"/>
      <c r="F130" s="29"/>
      <c r="G130" s="29"/>
      <c r="H130" s="67"/>
    </row>
    <row r="131" spans="2:8" ht="25.5" x14ac:dyDescent="0.25">
      <c r="B131" s="378"/>
      <c r="C131" s="80" t="s">
        <v>17</v>
      </c>
      <c r="D131" s="81">
        <v>0</v>
      </c>
      <c r="E131" s="82">
        <v>25</v>
      </c>
      <c r="F131" s="90">
        <v>150</v>
      </c>
      <c r="G131" s="90">
        <v>150</v>
      </c>
      <c r="H131" s="83"/>
    </row>
    <row r="132" spans="2:8" ht="19.5" customHeight="1" x14ac:dyDescent="0.25">
      <c r="B132" s="20" t="s">
        <v>99</v>
      </c>
      <c r="C132" s="20" t="s">
        <v>100</v>
      </c>
      <c r="D132" s="40"/>
      <c r="E132" s="40"/>
      <c r="F132" s="40"/>
      <c r="G132" s="40"/>
      <c r="H132" s="69" t="s">
        <v>30</v>
      </c>
    </row>
    <row r="133" spans="2:8" x14ac:dyDescent="0.25">
      <c r="B133" s="107"/>
      <c r="C133" s="107" t="s">
        <v>15</v>
      </c>
      <c r="D133" s="25">
        <v>232</v>
      </c>
      <c r="E133" s="108">
        <v>100</v>
      </c>
      <c r="F133" s="108">
        <v>100</v>
      </c>
      <c r="G133" s="108">
        <v>150</v>
      </c>
      <c r="H133" s="109"/>
    </row>
    <row r="134" spans="2:8" x14ac:dyDescent="0.25">
      <c r="B134" s="388"/>
      <c r="C134" s="28" t="s">
        <v>16</v>
      </c>
      <c r="D134" s="29"/>
      <c r="E134" s="30"/>
      <c r="F134" s="110"/>
      <c r="G134" s="110"/>
      <c r="H134" s="31"/>
    </row>
    <row r="135" spans="2:8" ht="25.5" x14ac:dyDescent="0.25">
      <c r="B135" s="389"/>
      <c r="C135" s="32" t="s">
        <v>17</v>
      </c>
      <c r="D135" s="29">
        <v>232</v>
      </c>
      <c r="E135" s="33">
        <v>100</v>
      </c>
      <c r="F135" s="111">
        <v>100</v>
      </c>
      <c r="G135" s="111">
        <v>150</v>
      </c>
      <c r="H135" s="34"/>
    </row>
    <row r="136" spans="2:8" ht="18.75" customHeight="1" x14ac:dyDescent="0.25">
      <c r="B136" s="390"/>
      <c r="C136" s="48" t="s">
        <v>25</v>
      </c>
      <c r="D136" s="49">
        <v>0</v>
      </c>
      <c r="E136" s="49">
        <v>0</v>
      </c>
      <c r="F136" s="112">
        <v>0</v>
      </c>
      <c r="G136" s="112">
        <v>0</v>
      </c>
      <c r="H136" s="34"/>
    </row>
    <row r="137" spans="2:8" ht="30" customHeight="1" x14ac:dyDescent="0.25">
      <c r="B137" s="113" t="s">
        <v>101</v>
      </c>
      <c r="C137" s="114" t="s">
        <v>102</v>
      </c>
      <c r="D137" s="115"/>
      <c r="E137" s="40"/>
      <c r="F137" s="40"/>
      <c r="G137" s="40"/>
      <c r="H137" s="69" t="s">
        <v>103</v>
      </c>
    </row>
    <row r="138" spans="2:8" x14ac:dyDescent="0.25">
      <c r="B138" s="107"/>
      <c r="C138" s="107" t="s">
        <v>15</v>
      </c>
      <c r="D138" s="25">
        <v>15</v>
      </c>
      <c r="E138" s="108">
        <v>15</v>
      </c>
      <c r="F138" s="108">
        <v>15</v>
      </c>
      <c r="G138" s="108">
        <v>15</v>
      </c>
      <c r="H138" s="109"/>
    </row>
    <row r="139" spans="2:8" x14ac:dyDescent="0.25">
      <c r="B139" s="27"/>
      <c r="C139" s="28" t="s">
        <v>16</v>
      </c>
      <c r="D139" s="29"/>
      <c r="E139" s="30"/>
      <c r="F139" s="110"/>
      <c r="G139" s="110"/>
      <c r="H139" s="31"/>
    </row>
    <row r="140" spans="2:8" ht="25.5" x14ac:dyDescent="0.25">
      <c r="B140" s="27"/>
      <c r="C140" s="116" t="s">
        <v>17</v>
      </c>
      <c r="D140" s="90">
        <v>15</v>
      </c>
      <c r="E140" s="82">
        <v>15</v>
      </c>
      <c r="F140" s="117">
        <v>15</v>
      </c>
      <c r="G140" s="117">
        <v>15</v>
      </c>
      <c r="H140" s="118"/>
    </row>
    <row r="141" spans="2:8" ht="27.75" customHeight="1" x14ac:dyDescent="0.25">
      <c r="B141" s="20" t="s">
        <v>104</v>
      </c>
      <c r="C141" s="20" t="s">
        <v>105</v>
      </c>
      <c r="D141" s="40"/>
      <c r="E141" s="40"/>
      <c r="F141" s="40"/>
      <c r="G141" s="40"/>
      <c r="H141" s="69" t="s">
        <v>103</v>
      </c>
    </row>
    <row r="142" spans="2:8" x14ac:dyDescent="0.25">
      <c r="B142" s="107"/>
      <c r="C142" s="107" t="s">
        <v>15</v>
      </c>
      <c r="D142" s="25">
        <v>20</v>
      </c>
      <c r="E142" s="108">
        <v>18</v>
      </c>
      <c r="F142" s="108">
        <v>0</v>
      </c>
      <c r="G142" s="108">
        <v>0</v>
      </c>
      <c r="H142" s="119"/>
    </row>
    <row r="143" spans="2:8" x14ac:dyDescent="0.25">
      <c r="B143" s="388"/>
      <c r="C143" s="28" t="s">
        <v>16</v>
      </c>
      <c r="D143" s="29"/>
      <c r="E143" s="30"/>
      <c r="F143" s="110"/>
      <c r="G143" s="110"/>
      <c r="H143" s="31"/>
    </row>
    <row r="144" spans="2:8" ht="25.5" x14ac:dyDescent="0.25">
      <c r="B144" s="389"/>
      <c r="C144" s="32" t="s">
        <v>17</v>
      </c>
      <c r="D144" s="29">
        <v>20</v>
      </c>
      <c r="E144" s="33">
        <v>18</v>
      </c>
      <c r="F144" s="111">
        <v>0</v>
      </c>
      <c r="G144" s="111">
        <v>0</v>
      </c>
      <c r="H144" s="34"/>
    </row>
    <row r="145" spans="2:8" ht="27" customHeight="1" x14ac:dyDescent="0.25">
      <c r="B145" s="390"/>
      <c r="C145" s="48" t="s">
        <v>25</v>
      </c>
      <c r="D145" s="49">
        <v>0</v>
      </c>
      <c r="E145" s="49">
        <v>0</v>
      </c>
      <c r="F145" s="112">
        <v>0</v>
      </c>
      <c r="G145" s="112">
        <v>0</v>
      </c>
      <c r="H145" s="167"/>
    </row>
    <row r="146" spans="2:8" ht="25.5" x14ac:dyDescent="0.25">
      <c r="B146" s="20" t="s">
        <v>106</v>
      </c>
      <c r="C146" s="75" t="s">
        <v>107</v>
      </c>
      <c r="D146" s="76"/>
      <c r="E146" s="76"/>
      <c r="F146" s="76"/>
      <c r="G146" s="76"/>
      <c r="H146" s="69" t="s">
        <v>24</v>
      </c>
    </row>
    <row r="147" spans="2:8" x14ac:dyDescent="0.25">
      <c r="B147" s="391"/>
      <c r="C147" s="120" t="s">
        <v>15</v>
      </c>
      <c r="D147" s="70">
        <v>18</v>
      </c>
      <c r="E147" s="58">
        <v>20</v>
      </c>
      <c r="F147" s="94">
        <v>30</v>
      </c>
      <c r="G147" s="94">
        <v>30</v>
      </c>
      <c r="H147" s="99"/>
    </row>
    <row r="148" spans="2:8" x14ac:dyDescent="0.25">
      <c r="B148" s="391"/>
      <c r="C148" s="121" t="s">
        <v>16</v>
      </c>
      <c r="D148" s="71"/>
      <c r="E148" s="72"/>
      <c r="F148" s="29"/>
      <c r="G148" s="29"/>
      <c r="H148" s="67"/>
    </row>
    <row r="149" spans="2:8" ht="25.5" x14ac:dyDescent="0.25">
      <c r="B149" s="391"/>
      <c r="C149" s="122" t="s">
        <v>17</v>
      </c>
      <c r="D149" s="71">
        <v>18</v>
      </c>
      <c r="E149" s="33">
        <v>20</v>
      </c>
      <c r="F149" s="29">
        <v>30</v>
      </c>
      <c r="G149" s="29">
        <v>30</v>
      </c>
      <c r="H149" s="67"/>
    </row>
    <row r="150" spans="2:8" ht="25.5" x14ac:dyDescent="0.25">
      <c r="B150" s="20" t="s">
        <v>108</v>
      </c>
      <c r="C150" s="75" t="s">
        <v>109</v>
      </c>
      <c r="D150" s="76"/>
      <c r="E150" s="76"/>
      <c r="F150" s="76"/>
      <c r="G150" s="76"/>
      <c r="H150" s="69" t="s">
        <v>110</v>
      </c>
    </row>
    <row r="151" spans="2:8" x14ac:dyDescent="0.25">
      <c r="B151" s="123"/>
      <c r="C151" s="124" t="s">
        <v>111</v>
      </c>
      <c r="D151" s="125">
        <v>10</v>
      </c>
      <c r="E151" s="126">
        <v>33</v>
      </c>
      <c r="F151" s="36">
        <v>0</v>
      </c>
      <c r="G151" s="36">
        <v>0</v>
      </c>
      <c r="H151" s="376"/>
    </row>
    <row r="152" spans="2:8" ht="25.5" x14ac:dyDescent="0.25">
      <c r="B152" s="20" t="s">
        <v>112</v>
      </c>
      <c r="C152" s="75" t="s">
        <v>113</v>
      </c>
      <c r="D152" s="76"/>
      <c r="E152" s="76"/>
      <c r="F152" s="76"/>
      <c r="G152" s="76"/>
      <c r="H152" s="69" t="s">
        <v>110</v>
      </c>
    </row>
    <row r="153" spans="2:8" x14ac:dyDescent="0.25">
      <c r="B153" s="123"/>
      <c r="C153" s="124" t="s">
        <v>111</v>
      </c>
      <c r="D153" s="125">
        <v>1</v>
      </c>
      <c r="E153" s="126">
        <v>40</v>
      </c>
      <c r="F153" s="36">
        <v>50</v>
      </c>
      <c r="G153" s="36">
        <v>50</v>
      </c>
      <c r="H153" s="376"/>
    </row>
    <row r="154" spans="2:8" x14ac:dyDescent="0.25">
      <c r="B154" s="127"/>
      <c r="C154" s="128" t="s">
        <v>16</v>
      </c>
      <c r="D154" s="129"/>
      <c r="E154" s="129"/>
      <c r="F154" s="129"/>
      <c r="G154" s="129"/>
      <c r="H154" s="130"/>
    </row>
    <row r="155" spans="2:8" ht="28.5" customHeight="1" x14ac:dyDescent="0.25">
      <c r="B155" s="127"/>
      <c r="C155" s="128" t="s">
        <v>17</v>
      </c>
      <c r="D155" s="131">
        <v>4970.3</v>
      </c>
      <c r="E155" s="131">
        <v>4938.5</v>
      </c>
      <c r="F155" s="131">
        <v>5410.5</v>
      </c>
      <c r="G155" s="131">
        <v>5604.3</v>
      </c>
      <c r="H155" s="130"/>
    </row>
    <row r="156" spans="2:8" ht="30.75" customHeight="1" x14ac:dyDescent="0.25">
      <c r="B156" s="132"/>
      <c r="C156" s="133" t="s">
        <v>114</v>
      </c>
      <c r="D156" s="134">
        <f>D7+D12+D16+D21+D25+D29+D35+D40+D35+D35+D40+D44+D48+D52+D56+D60+D64+D68+D72+D77+D81+D85+D89+D94+D101+D105+D109+D113+D117+D121+D125+D129+D133+D138+D142+D147+D151+D153</f>
        <v>4987.8</v>
      </c>
      <c r="E156" s="134">
        <f t="shared" ref="E156:G156" si="0">E7+E12+E16+E21+E25+E29+E35+E40+E35+E35+E40+E44+E48+E52+E56+E60+E64+E68+E72+E77+E81+E85+E89+E94+E101+E105+E109+E113+E117+E121+E125+E129+E133+E138+E142+E147+E151+E153</f>
        <v>4981.5</v>
      </c>
      <c r="F156" s="134">
        <f t="shared" si="0"/>
        <v>5460.5</v>
      </c>
      <c r="G156" s="134">
        <f t="shared" si="0"/>
        <v>5654.3</v>
      </c>
      <c r="H156" s="119"/>
    </row>
    <row r="157" spans="2:8" ht="17.25" customHeight="1" x14ac:dyDescent="0.25">
      <c r="B157" s="135"/>
      <c r="C157" s="136" t="s">
        <v>115</v>
      </c>
      <c r="D157" s="137"/>
      <c r="E157" s="137">
        <v>0</v>
      </c>
      <c r="F157" s="137">
        <v>0</v>
      </c>
      <c r="G157" s="137">
        <v>0</v>
      </c>
      <c r="H157" s="130"/>
    </row>
    <row r="158" spans="2:8" ht="25.5" x14ac:dyDescent="0.25">
      <c r="B158" s="135"/>
      <c r="C158" s="136" t="s">
        <v>116</v>
      </c>
      <c r="D158" s="137"/>
      <c r="E158" s="138" t="s">
        <v>117</v>
      </c>
      <c r="F158" s="138" t="s">
        <v>118</v>
      </c>
      <c r="G158" s="138" t="s">
        <v>119</v>
      </c>
      <c r="H158" s="130"/>
    </row>
    <row r="162" spans="2:9" ht="25.5" x14ac:dyDescent="0.25">
      <c r="B162" s="139"/>
      <c r="C162" s="32" t="s">
        <v>17</v>
      </c>
      <c r="D162" s="29">
        <v>4198.2</v>
      </c>
      <c r="E162" s="29">
        <v>4198.2</v>
      </c>
      <c r="F162" s="29">
        <v>4198.2</v>
      </c>
      <c r="G162" s="29">
        <v>4198.2</v>
      </c>
    </row>
    <row r="163" spans="2:9" ht="25.5" x14ac:dyDescent="0.25">
      <c r="B163" s="139"/>
      <c r="C163" s="48" t="s">
        <v>25</v>
      </c>
      <c r="D163" s="29">
        <f>D145+D136+D32+D19</f>
        <v>289.39999999999998</v>
      </c>
      <c r="E163" s="29">
        <f t="shared" ref="E163:G163" si="1">E145+E136+E32+E19</f>
        <v>35</v>
      </c>
      <c r="F163" s="29">
        <f t="shared" si="1"/>
        <v>0</v>
      </c>
      <c r="G163" s="29">
        <f t="shared" si="1"/>
        <v>0</v>
      </c>
    </row>
    <row r="164" spans="2:9" x14ac:dyDescent="0.25">
      <c r="B164" s="139"/>
      <c r="C164" s="91" t="s">
        <v>39</v>
      </c>
      <c r="D164" s="29">
        <f>D38+D92+D97</f>
        <v>27.2</v>
      </c>
      <c r="E164" s="29">
        <f t="shared" ref="E164:G164" si="2">E38+E92+E97</f>
        <v>30.4</v>
      </c>
      <c r="F164" s="29">
        <f t="shared" si="2"/>
        <v>30.4</v>
      </c>
      <c r="G164" s="29">
        <f t="shared" si="2"/>
        <v>29.4</v>
      </c>
    </row>
    <row r="165" spans="2:9" x14ac:dyDescent="0.25">
      <c r="B165" s="139"/>
      <c r="C165" s="106" t="s">
        <v>77</v>
      </c>
      <c r="D165" s="29">
        <f>D98</f>
        <v>452</v>
      </c>
      <c r="E165" s="29">
        <f t="shared" ref="E165:G165" si="3">E98</f>
        <v>554.5</v>
      </c>
      <c r="F165" s="29">
        <f t="shared" si="3"/>
        <v>554.5</v>
      </c>
      <c r="G165" s="29">
        <f t="shared" si="3"/>
        <v>554.5</v>
      </c>
    </row>
    <row r="166" spans="2:9" x14ac:dyDescent="0.25">
      <c r="B166" s="139"/>
      <c r="C166" s="140" t="s">
        <v>120</v>
      </c>
      <c r="D166" s="29">
        <f>D153+D151+D10</f>
        <v>21</v>
      </c>
      <c r="E166" s="29">
        <f t="shared" ref="E166:G166" si="4">E153+E151+E10</f>
        <v>78</v>
      </c>
      <c r="F166" s="29">
        <f t="shared" si="4"/>
        <v>55</v>
      </c>
      <c r="G166" s="29">
        <f t="shared" si="4"/>
        <v>55</v>
      </c>
    </row>
    <row r="167" spans="2:9" x14ac:dyDescent="0.25">
      <c r="D167" s="143"/>
    </row>
    <row r="168" spans="2:9" x14ac:dyDescent="0.25">
      <c r="C168" s="386" t="s">
        <v>640</v>
      </c>
      <c r="D168" s="386"/>
      <c r="E168" s="386"/>
      <c r="F168" s="386"/>
      <c r="G168" s="386"/>
      <c r="H168" s="386"/>
      <c r="I168" s="386"/>
    </row>
    <row r="169" spans="2:9" x14ac:dyDescent="0.25">
      <c r="C169" s="386" t="s">
        <v>641</v>
      </c>
      <c r="D169" s="386"/>
      <c r="E169" s="386"/>
      <c r="F169" s="386"/>
      <c r="G169" s="386"/>
      <c r="H169" s="386"/>
      <c r="I169" s="386"/>
    </row>
    <row r="170" spans="2:9" x14ac:dyDescent="0.2">
      <c r="C170" s="387" t="s">
        <v>642</v>
      </c>
      <c r="D170" s="387"/>
      <c r="E170" s="387"/>
      <c r="F170" s="387"/>
      <c r="G170" s="387"/>
      <c r="H170" s="387"/>
      <c r="I170" s="387"/>
    </row>
    <row r="171" spans="2:9" x14ac:dyDescent="0.2">
      <c r="C171" s="324" t="s">
        <v>643</v>
      </c>
      <c r="D171" s="2"/>
      <c r="E171" s="326"/>
      <c r="F171" s="326"/>
    </row>
  </sheetData>
  <mergeCells count="34">
    <mergeCell ref="C168:I168"/>
    <mergeCell ref="C169:I169"/>
    <mergeCell ref="C170:I170"/>
    <mergeCell ref="B134:B136"/>
    <mergeCell ref="B143:B145"/>
    <mergeCell ref="B147:B149"/>
    <mergeCell ref="B129:B131"/>
    <mergeCell ref="B105:B107"/>
    <mergeCell ref="B60:B62"/>
    <mergeCell ref="B64:B66"/>
    <mergeCell ref="B68:B70"/>
    <mergeCell ref="B72:B74"/>
    <mergeCell ref="B77:B79"/>
    <mergeCell ref="B81:B83"/>
    <mergeCell ref="B85:B87"/>
    <mergeCell ref="B89:B92"/>
    <mergeCell ref="B101:B103"/>
    <mergeCell ref="B109:B111"/>
    <mergeCell ref="B113:B115"/>
    <mergeCell ref="B117:B119"/>
    <mergeCell ref="B121:B123"/>
    <mergeCell ref="B125:B127"/>
    <mergeCell ref="B56:B58"/>
    <mergeCell ref="B2:H2"/>
    <mergeCell ref="B12:B14"/>
    <mergeCell ref="B16:B19"/>
    <mergeCell ref="B21:B23"/>
    <mergeCell ref="B25:B27"/>
    <mergeCell ref="B29:B31"/>
    <mergeCell ref="B35:B38"/>
    <mergeCell ref="B40:B42"/>
    <mergeCell ref="B44:B46"/>
    <mergeCell ref="B48:B50"/>
    <mergeCell ref="B52:B5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D044-DDA3-4CE3-8519-A3F781EA5177}">
  <dimension ref="B1:J14"/>
  <sheetViews>
    <sheetView showGridLines="0" topLeftCell="A4" workbookViewId="0">
      <selection activeCell="J8" sqref="J8"/>
    </sheetView>
  </sheetViews>
  <sheetFormatPr defaultColWidth="9.140625" defaultRowHeight="12.75" x14ac:dyDescent="0.2"/>
  <cols>
    <col min="1" max="1" width="2.5703125" style="324" customWidth="1"/>
    <col min="2" max="2" width="44.85546875" style="324" customWidth="1"/>
    <col min="3" max="3" width="14.7109375" style="324" customWidth="1"/>
    <col min="4" max="16384" width="9.140625" style="324"/>
  </cols>
  <sheetData>
    <row r="1" spans="2:10" ht="15" customHeight="1" x14ac:dyDescent="0.2">
      <c r="B1" s="24" t="s">
        <v>15</v>
      </c>
    </row>
    <row r="2" spans="2:10" ht="123.75" customHeight="1" x14ac:dyDescent="0.2">
      <c r="B2" s="116" t="s">
        <v>645</v>
      </c>
    </row>
    <row r="3" spans="2:10" ht="94.5" customHeight="1" x14ac:dyDescent="0.2">
      <c r="B3" s="163" t="s">
        <v>646</v>
      </c>
    </row>
    <row r="4" spans="2:10" ht="59.25" customHeight="1" x14ac:dyDescent="0.2">
      <c r="B4" s="163" t="s">
        <v>647</v>
      </c>
    </row>
    <row r="5" spans="2:10" ht="59.25" customHeight="1" x14ac:dyDescent="0.2">
      <c r="B5" s="163" t="s">
        <v>648</v>
      </c>
    </row>
    <row r="6" spans="2:10" ht="36.6" customHeight="1" x14ac:dyDescent="0.2">
      <c r="B6" s="163" t="s">
        <v>649</v>
      </c>
    </row>
    <row r="7" spans="2:10" ht="22.5" customHeight="1" x14ac:dyDescent="0.2">
      <c r="B7" s="163" t="s">
        <v>650</v>
      </c>
    </row>
    <row r="8" spans="2:10" ht="69.75" customHeight="1" x14ac:dyDescent="0.2">
      <c r="B8" s="365" t="s">
        <v>651</v>
      </c>
      <c r="C8" s="366"/>
      <c r="D8" s="366"/>
    </row>
    <row r="9" spans="2:10" x14ac:dyDescent="0.2">
      <c r="B9" s="325"/>
      <c r="C9" s="366"/>
      <c r="D9" s="366"/>
    </row>
    <row r="10" spans="2:10" x14ac:dyDescent="0.2">
      <c r="C10" s="196"/>
      <c r="D10" s="226"/>
      <c r="E10" s="1"/>
      <c r="F10" s="1"/>
      <c r="G10" s="1"/>
      <c r="H10" s="1"/>
      <c r="I10" s="1"/>
      <c r="J10" s="1"/>
    </row>
    <row r="11" spans="2:10" ht="13.15" customHeight="1" x14ac:dyDescent="0.2">
      <c r="B11" s="386" t="s">
        <v>640</v>
      </c>
      <c r="C11" s="386"/>
      <c r="D11" s="386"/>
      <c r="E11" s="386"/>
      <c r="F11" s="386"/>
      <c r="G11" s="386"/>
      <c r="H11" s="386"/>
      <c r="I11" s="1"/>
      <c r="J11" s="1"/>
    </row>
    <row r="12" spans="2:10" ht="18" customHeight="1" x14ac:dyDescent="0.2">
      <c r="B12" s="386" t="s">
        <v>641</v>
      </c>
      <c r="C12" s="386"/>
      <c r="D12" s="386"/>
      <c r="E12" s="386"/>
      <c r="F12" s="386"/>
      <c r="G12" s="386"/>
      <c r="H12" s="386"/>
      <c r="I12" s="1"/>
      <c r="J12" s="1"/>
    </row>
    <row r="13" spans="2:10" x14ac:dyDescent="0.2">
      <c r="B13" s="387" t="s">
        <v>642</v>
      </c>
      <c r="C13" s="387"/>
      <c r="D13" s="387"/>
      <c r="E13" s="387"/>
      <c r="F13" s="387"/>
      <c r="G13" s="387"/>
      <c r="H13" s="387"/>
      <c r="I13" s="1"/>
      <c r="J13" s="1"/>
    </row>
    <row r="14" spans="2:10" x14ac:dyDescent="0.2">
      <c r="B14" s="324" t="s">
        <v>643</v>
      </c>
      <c r="C14" s="2"/>
      <c r="D14" s="326"/>
      <c r="E14" s="326"/>
      <c r="F14" s="1"/>
      <c r="G14" s="1"/>
      <c r="H14" s="1"/>
      <c r="I14" s="1"/>
      <c r="J14" s="1"/>
    </row>
  </sheetData>
  <mergeCells count="3">
    <mergeCell ref="B11:H11"/>
    <mergeCell ref="B12:H12"/>
    <mergeCell ref="B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AE4D-4B14-4B22-B36E-38BFD9BA4BBE}">
  <dimension ref="B2:M61"/>
  <sheetViews>
    <sheetView showGridLines="0" topLeftCell="C49" workbookViewId="0">
      <selection activeCell="D57" sqref="D57:G61"/>
    </sheetView>
  </sheetViews>
  <sheetFormatPr defaultColWidth="9.140625" defaultRowHeight="12.75" x14ac:dyDescent="0.25"/>
  <cols>
    <col min="1" max="1" width="2.5703125" style="2" customWidth="1"/>
    <col min="2" max="2" width="17.7109375" style="2" customWidth="1"/>
    <col min="3" max="3" width="49.28515625" style="142" customWidth="1"/>
    <col min="4" max="4" width="14.7109375" style="1" customWidth="1"/>
    <col min="5" max="7" width="14.7109375" style="143" customWidth="1"/>
    <col min="8" max="8" width="14.7109375" style="1" customWidth="1"/>
    <col min="9" max="10" width="15" style="1" hidden="1" customWidth="1"/>
    <col min="11" max="16384" width="9.140625" style="2"/>
  </cols>
  <sheetData>
    <row r="2" spans="2:13" ht="39.6" customHeight="1" x14ac:dyDescent="0.25">
      <c r="B2" s="379" t="s">
        <v>121</v>
      </c>
      <c r="C2" s="379"/>
      <c r="D2" s="379"/>
      <c r="E2" s="379"/>
      <c r="F2" s="379"/>
      <c r="G2" s="379"/>
      <c r="H2" s="379"/>
    </row>
    <row r="3" spans="2:13" ht="55.5" customHeight="1" x14ac:dyDescent="0.25">
      <c r="B3" s="3" t="s">
        <v>1</v>
      </c>
      <c r="C3" s="4" t="s">
        <v>2</v>
      </c>
      <c r="D3" s="5" t="s">
        <v>3</v>
      </c>
      <c r="E3" s="144" t="s">
        <v>4</v>
      </c>
      <c r="F3" s="144" t="s">
        <v>5</v>
      </c>
      <c r="G3" s="144" t="s">
        <v>6</v>
      </c>
      <c r="H3" s="4" t="s">
        <v>7</v>
      </c>
      <c r="I3" s="6" t="s">
        <v>8</v>
      </c>
      <c r="J3" s="6" t="s">
        <v>9</v>
      </c>
      <c r="L3" s="145"/>
      <c r="M3" s="145"/>
    </row>
    <row r="4" spans="2:13" x14ac:dyDescent="0.25">
      <c r="B4" s="146">
        <v>1</v>
      </c>
      <c r="C4" s="146">
        <v>2</v>
      </c>
      <c r="D4" s="147">
        <v>4</v>
      </c>
      <c r="E4" s="146">
        <v>5</v>
      </c>
      <c r="F4" s="146">
        <v>6</v>
      </c>
      <c r="G4" s="146">
        <v>7</v>
      </c>
      <c r="H4" s="146">
        <v>8</v>
      </c>
      <c r="I4" s="148">
        <v>9</v>
      </c>
      <c r="J4" s="148">
        <v>10</v>
      </c>
      <c r="L4" s="149"/>
      <c r="M4" s="150"/>
    </row>
    <row r="5" spans="2:13" ht="31.15" customHeight="1" x14ac:dyDescent="0.25">
      <c r="B5" s="151" t="s">
        <v>122</v>
      </c>
      <c r="C5" s="151" t="s">
        <v>123</v>
      </c>
      <c r="D5" s="152"/>
      <c r="E5" s="153"/>
      <c r="F5" s="153"/>
      <c r="G5" s="153"/>
      <c r="H5" s="154"/>
      <c r="L5" s="155"/>
      <c r="M5" s="155"/>
    </row>
    <row r="6" spans="2:13" ht="25.5" x14ac:dyDescent="0.25">
      <c r="B6" s="156" t="s">
        <v>124</v>
      </c>
      <c r="C6" s="20" t="s">
        <v>125</v>
      </c>
      <c r="D6" s="40"/>
      <c r="E6" s="21"/>
      <c r="F6" s="22"/>
      <c r="G6" s="22"/>
      <c r="H6" s="41"/>
      <c r="J6" s="393"/>
    </row>
    <row r="7" spans="2:13" x14ac:dyDescent="0.25">
      <c r="B7" s="395"/>
      <c r="C7" s="24" t="s">
        <v>15</v>
      </c>
      <c r="D7" s="42">
        <v>35</v>
      </c>
      <c r="E7" s="26">
        <v>35</v>
      </c>
      <c r="F7" s="26">
        <v>45</v>
      </c>
      <c r="G7" s="26">
        <v>40</v>
      </c>
      <c r="H7" s="43"/>
      <c r="J7" s="394"/>
    </row>
    <row r="8" spans="2:13" x14ac:dyDescent="0.25">
      <c r="B8" s="396"/>
      <c r="C8" s="44" t="s">
        <v>16</v>
      </c>
      <c r="D8" s="29"/>
      <c r="E8" s="30"/>
      <c r="F8" s="45"/>
      <c r="G8" s="45"/>
      <c r="H8" s="46"/>
      <c r="J8" s="393"/>
    </row>
    <row r="9" spans="2:13" ht="25.5" x14ac:dyDescent="0.25">
      <c r="B9" s="396"/>
      <c r="C9" s="47" t="s">
        <v>17</v>
      </c>
      <c r="D9" s="29">
        <v>35</v>
      </c>
      <c r="E9" s="33">
        <v>35</v>
      </c>
      <c r="F9" s="45">
        <v>45</v>
      </c>
      <c r="G9" s="45">
        <v>40</v>
      </c>
      <c r="H9" s="46"/>
      <c r="J9" s="394"/>
    </row>
    <row r="10" spans="2:13" ht="25.5" x14ac:dyDescent="0.25">
      <c r="B10" s="156" t="s">
        <v>126</v>
      </c>
      <c r="C10" s="20" t="s">
        <v>127</v>
      </c>
      <c r="D10" s="40"/>
      <c r="E10" s="21"/>
      <c r="F10" s="21"/>
      <c r="G10" s="21"/>
      <c r="H10" s="41" t="s">
        <v>128</v>
      </c>
      <c r="J10" s="394"/>
    </row>
    <row r="11" spans="2:13" ht="15.75" x14ac:dyDescent="0.25">
      <c r="B11" s="395"/>
      <c r="C11" s="24" t="s">
        <v>15</v>
      </c>
      <c r="D11" s="42">
        <v>40</v>
      </c>
      <c r="E11" s="26">
        <v>40</v>
      </c>
      <c r="F11" s="26">
        <v>40</v>
      </c>
      <c r="G11" s="26">
        <v>50</v>
      </c>
      <c r="H11" s="43"/>
      <c r="J11" s="157"/>
    </row>
    <row r="12" spans="2:13" ht="15.75" x14ac:dyDescent="0.25">
      <c r="B12" s="396"/>
      <c r="C12" s="44" t="s">
        <v>16</v>
      </c>
      <c r="D12" s="29"/>
      <c r="E12" s="30"/>
      <c r="F12" s="45"/>
      <c r="G12" s="45"/>
      <c r="H12" s="46"/>
      <c r="J12" s="157"/>
    </row>
    <row r="13" spans="2:13" ht="25.5" x14ac:dyDescent="0.25">
      <c r="B13" s="396"/>
      <c r="C13" s="47" t="s">
        <v>17</v>
      </c>
      <c r="D13" s="29">
        <v>40</v>
      </c>
      <c r="E13" s="33">
        <v>31.83</v>
      </c>
      <c r="F13" s="33">
        <v>40</v>
      </c>
      <c r="G13" s="33">
        <v>50</v>
      </c>
      <c r="H13" s="46"/>
      <c r="J13" s="393"/>
    </row>
    <row r="14" spans="2:13" ht="25.5" x14ac:dyDescent="0.25">
      <c r="B14" s="156" t="s">
        <v>129</v>
      </c>
      <c r="C14" s="20" t="s">
        <v>130</v>
      </c>
      <c r="D14" s="40"/>
      <c r="E14" s="21"/>
      <c r="F14" s="21"/>
      <c r="G14" s="21"/>
      <c r="H14" s="41"/>
      <c r="J14" s="394"/>
    </row>
    <row r="15" spans="2:13" x14ac:dyDescent="0.25">
      <c r="B15" s="395"/>
      <c r="C15" s="24" t="s">
        <v>15</v>
      </c>
      <c r="D15" s="42">
        <v>20</v>
      </c>
      <c r="E15" s="26">
        <v>20</v>
      </c>
      <c r="F15" s="26">
        <v>20</v>
      </c>
      <c r="G15" s="26">
        <v>30</v>
      </c>
      <c r="H15" s="43"/>
      <c r="J15" s="394"/>
    </row>
    <row r="16" spans="2:13" x14ac:dyDescent="0.25">
      <c r="B16" s="396"/>
      <c r="C16" s="44" t="s">
        <v>16</v>
      </c>
      <c r="D16" s="29"/>
      <c r="E16" s="30"/>
      <c r="F16" s="45"/>
      <c r="G16" s="45"/>
      <c r="H16" s="46"/>
      <c r="J16" s="394"/>
    </row>
    <row r="17" spans="2:10" ht="25.5" x14ac:dyDescent="0.25">
      <c r="B17" s="396"/>
      <c r="C17" s="47" t="s">
        <v>17</v>
      </c>
      <c r="D17" s="29">
        <v>20</v>
      </c>
      <c r="E17" s="33">
        <v>20</v>
      </c>
      <c r="F17" s="33">
        <v>20</v>
      </c>
      <c r="G17" s="33">
        <v>30</v>
      </c>
      <c r="H17" s="46"/>
      <c r="J17" s="158"/>
    </row>
    <row r="18" spans="2:10" ht="25.5" x14ac:dyDescent="0.25">
      <c r="B18" s="156" t="s">
        <v>131</v>
      </c>
      <c r="C18" s="20" t="s">
        <v>132</v>
      </c>
      <c r="D18" s="40"/>
      <c r="E18" s="21"/>
      <c r="F18" s="21"/>
      <c r="G18" s="21"/>
      <c r="H18" s="41" t="s">
        <v>133</v>
      </c>
      <c r="J18" s="394"/>
    </row>
    <row r="19" spans="2:10" x14ac:dyDescent="0.25">
      <c r="B19" s="397"/>
      <c r="C19" s="24" t="s">
        <v>15</v>
      </c>
      <c r="D19" s="42">
        <v>30</v>
      </c>
      <c r="E19" s="26">
        <v>30</v>
      </c>
      <c r="F19" s="26">
        <v>30</v>
      </c>
      <c r="G19" s="26">
        <v>30</v>
      </c>
      <c r="H19" s="43"/>
      <c r="J19" s="394"/>
    </row>
    <row r="20" spans="2:10" x14ac:dyDescent="0.25">
      <c r="B20" s="398"/>
      <c r="C20" s="44" t="s">
        <v>16</v>
      </c>
      <c r="D20" s="29"/>
      <c r="E20" s="30"/>
      <c r="F20" s="45"/>
      <c r="G20" s="45"/>
      <c r="H20" s="46"/>
      <c r="J20" s="393"/>
    </row>
    <row r="21" spans="2:10" ht="25.5" x14ac:dyDescent="0.25">
      <c r="B21" s="398"/>
      <c r="C21" s="47" t="s">
        <v>17</v>
      </c>
      <c r="D21" s="29">
        <v>30</v>
      </c>
      <c r="E21" s="33">
        <v>30</v>
      </c>
      <c r="F21" s="33">
        <v>30</v>
      </c>
      <c r="G21" s="33">
        <v>30</v>
      </c>
      <c r="H21" s="46"/>
      <c r="J21" s="394"/>
    </row>
    <row r="22" spans="2:10" ht="25.5" x14ac:dyDescent="0.25">
      <c r="B22" s="156" t="s">
        <v>134</v>
      </c>
      <c r="C22" s="20" t="s">
        <v>135</v>
      </c>
      <c r="D22" s="68"/>
      <c r="E22" s="21"/>
      <c r="F22" s="40"/>
      <c r="G22" s="40"/>
      <c r="H22" s="159" t="s">
        <v>136</v>
      </c>
      <c r="J22" s="394"/>
    </row>
    <row r="23" spans="2:10" ht="15.75" x14ac:dyDescent="0.25">
      <c r="B23" s="395"/>
      <c r="C23" s="24" t="s">
        <v>15</v>
      </c>
      <c r="D23" s="70">
        <v>51</v>
      </c>
      <c r="E23" s="26">
        <v>51</v>
      </c>
      <c r="F23" s="26">
        <v>51</v>
      </c>
      <c r="G23" s="26">
        <v>51</v>
      </c>
      <c r="H23" s="160"/>
      <c r="J23" s="157"/>
    </row>
    <row r="24" spans="2:10" x14ac:dyDescent="0.25">
      <c r="B24" s="396"/>
      <c r="C24" s="44" t="s">
        <v>16</v>
      </c>
      <c r="D24" s="71"/>
      <c r="E24" s="72"/>
      <c r="F24" s="29"/>
      <c r="G24" s="29"/>
      <c r="H24" s="161"/>
      <c r="J24" s="393"/>
    </row>
    <row r="25" spans="2:10" ht="25.5" x14ac:dyDescent="0.25">
      <c r="B25" s="396"/>
      <c r="C25" s="47" t="s">
        <v>17</v>
      </c>
      <c r="D25" s="71">
        <v>35</v>
      </c>
      <c r="E25" s="33">
        <v>35</v>
      </c>
      <c r="F25" s="33">
        <v>35</v>
      </c>
      <c r="G25" s="33">
        <v>35</v>
      </c>
      <c r="H25" s="161"/>
      <c r="J25" s="394"/>
    </row>
    <row r="26" spans="2:10" x14ac:dyDescent="0.25">
      <c r="B26" s="162"/>
      <c r="C26" s="91" t="s">
        <v>39</v>
      </c>
      <c r="D26" s="202">
        <v>16</v>
      </c>
      <c r="E26" s="131">
        <v>16</v>
      </c>
      <c r="F26" s="131">
        <v>16</v>
      </c>
      <c r="G26" s="131">
        <v>16</v>
      </c>
      <c r="H26" s="367"/>
      <c r="J26" s="392"/>
    </row>
    <row r="27" spans="2:10" ht="38.25" x14ac:dyDescent="0.25">
      <c r="B27" s="156" t="s">
        <v>137</v>
      </c>
      <c r="C27" s="20" t="s">
        <v>138</v>
      </c>
      <c r="D27" s="68"/>
      <c r="E27" s="21"/>
      <c r="F27" s="40"/>
      <c r="G27" s="40"/>
      <c r="H27" s="159" t="s">
        <v>139</v>
      </c>
      <c r="J27" s="392"/>
    </row>
    <row r="28" spans="2:10" x14ac:dyDescent="0.25">
      <c r="B28" s="395"/>
      <c r="C28" s="24" t="s">
        <v>15</v>
      </c>
      <c r="D28" s="70">
        <v>20</v>
      </c>
      <c r="E28" s="26">
        <v>20</v>
      </c>
      <c r="F28" s="26">
        <v>30</v>
      </c>
      <c r="G28" s="26">
        <v>30</v>
      </c>
      <c r="H28" s="160"/>
      <c r="J28" s="164"/>
    </row>
    <row r="29" spans="2:10" x14ac:dyDescent="0.25">
      <c r="B29" s="396"/>
      <c r="C29" s="44" t="s">
        <v>16</v>
      </c>
      <c r="D29" s="71"/>
      <c r="E29" s="72"/>
      <c r="F29" s="29"/>
      <c r="G29" s="29"/>
      <c r="H29" s="161"/>
    </row>
    <row r="30" spans="2:10" ht="25.5" x14ac:dyDescent="0.25">
      <c r="B30" s="396"/>
      <c r="C30" s="47" t="s">
        <v>17</v>
      </c>
      <c r="D30" s="71">
        <v>20</v>
      </c>
      <c r="E30" s="33">
        <v>20</v>
      </c>
      <c r="F30" s="33">
        <v>20</v>
      </c>
      <c r="G30" s="33">
        <v>30</v>
      </c>
      <c r="H30" s="161"/>
    </row>
    <row r="31" spans="2:10" ht="25.5" x14ac:dyDescent="0.25">
      <c r="B31" s="156" t="s">
        <v>140</v>
      </c>
      <c r="C31" s="20" t="s">
        <v>141</v>
      </c>
      <c r="D31" s="68"/>
      <c r="E31" s="21"/>
      <c r="F31" s="40"/>
      <c r="G31" s="40"/>
      <c r="H31" s="159"/>
    </row>
    <row r="32" spans="2:10" x14ac:dyDescent="0.25">
      <c r="B32" s="395"/>
      <c r="C32" s="24" t="s">
        <v>15</v>
      </c>
      <c r="D32" s="70">
        <v>8</v>
      </c>
      <c r="E32" s="26">
        <v>8</v>
      </c>
      <c r="F32" s="42">
        <v>10</v>
      </c>
      <c r="G32" s="42">
        <v>10</v>
      </c>
      <c r="H32" s="160"/>
    </row>
    <row r="33" spans="2:8" x14ac:dyDescent="0.25">
      <c r="B33" s="396"/>
      <c r="C33" s="44" t="s">
        <v>16</v>
      </c>
      <c r="D33" s="71"/>
      <c r="E33" s="72"/>
      <c r="F33" s="29"/>
      <c r="G33" s="29"/>
      <c r="H33" s="161"/>
    </row>
    <row r="34" spans="2:8" ht="25.5" x14ac:dyDescent="0.25">
      <c r="B34" s="396"/>
      <c r="C34" s="47" t="s">
        <v>17</v>
      </c>
      <c r="D34" s="71">
        <v>8</v>
      </c>
      <c r="E34" s="33">
        <v>8</v>
      </c>
      <c r="F34" s="29">
        <v>10</v>
      </c>
      <c r="G34" s="29">
        <v>10</v>
      </c>
      <c r="H34" s="161"/>
    </row>
    <row r="35" spans="2:8" ht="25.5" x14ac:dyDescent="0.25">
      <c r="B35" s="156" t="s">
        <v>142</v>
      </c>
      <c r="C35" s="20" t="s">
        <v>143</v>
      </c>
      <c r="D35" s="68"/>
      <c r="E35" s="21"/>
      <c r="F35" s="40"/>
      <c r="G35" s="40"/>
      <c r="H35" s="159"/>
    </row>
    <row r="36" spans="2:8" x14ac:dyDescent="0.25">
      <c r="B36" s="395"/>
      <c r="C36" s="24" t="s">
        <v>15</v>
      </c>
      <c r="D36" s="70">
        <v>40</v>
      </c>
      <c r="E36" s="26">
        <v>60</v>
      </c>
      <c r="F36" s="26">
        <v>60</v>
      </c>
      <c r="G36" s="26">
        <v>60</v>
      </c>
      <c r="H36" s="160"/>
    </row>
    <row r="37" spans="2:8" x14ac:dyDescent="0.25">
      <c r="B37" s="396"/>
      <c r="C37" s="44" t="s">
        <v>16</v>
      </c>
      <c r="D37" s="71"/>
      <c r="E37" s="72"/>
      <c r="F37" s="29"/>
      <c r="G37" s="29"/>
      <c r="H37" s="161"/>
    </row>
    <row r="38" spans="2:8" ht="25.5" x14ac:dyDescent="0.25">
      <c r="B38" s="396"/>
      <c r="C38" s="47" t="s">
        <v>17</v>
      </c>
      <c r="D38" s="71">
        <v>40</v>
      </c>
      <c r="E38" s="33">
        <v>60</v>
      </c>
      <c r="F38" s="33">
        <v>60</v>
      </c>
      <c r="G38" s="33">
        <v>60</v>
      </c>
      <c r="H38" s="161"/>
    </row>
    <row r="39" spans="2:8" ht="25.5" x14ac:dyDescent="0.25">
      <c r="B39" s="156" t="s">
        <v>144</v>
      </c>
      <c r="C39" s="20" t="s">
        <v>145</v>
      </c>
      <c r="D39" s="68"/>
      <c r="E39" s="21"/>
      <c r="F39" s="40"/>
      <c r="G39" s="40"/>
      <c r="H39" s="159" t="s">
        <v>146</v>
      </c>
    </row>
    <row r="40" spans="2:8" x14ac:dyDescent="0.25">
      <c r="B40" s="395"/>
      <c r="C40" s="24" t="s">
        <v>15</v>
      </c>
      <c r="D40" s="70">
        <v>15</v>
      </c>
      <c r="E40" s="26">
        <v>10</v>
      </c>
      <c r="F40" s="42">
        <v>0</v>
      </c>
      <c r="G40" s="42">
        <v>0</v>
      </c>
      <c r="H40" s="160"/>
    </row>
    <row r="41" spans="2:8" x14ac:dyDescent="0.25">
      <c r="B41" s="396"/>
      <c r="C41" s="44" t="s">
        <v>16</v>
      </c>
      <c r="D41" s="71"/>
      <c r="E41" s="72"/>
      <c r="F41" s="29"/>
      <c r="G41" s="29"/>
      <c r="H41" s="161"/>
    </row>
    <row r="42" spans="2:8" ht="25.5" x14ac:dyDescent="0.25">
      <c r="B42" s="396"/>
      <c r="C42" s="47" t="s">
        <v>17</v>
      </c>
      <c r="D42" s="71">
        <v>15</v>
      </c>
      <c r="E42" s="33">
        <v>10</v>
      </c>
      <c r="F42" s="29">
        <v>0</v>
      </c>
      <c r="G42" s="29">
        <v>0</v>
      </c>
      <c r="H42" s="161"/>
    </row>
    <row r="43" spans="2:8" ht="25.5" x14ac:dyDescent="0.25">
      <c r="B43" s="156" t="s">
        <v>147</v>
      </c>
      <c r="C43" s="20" t="s">
        <v>148</v>
      </c>
      <c r="D43" s="68"/>
      <c r="E43" s="21"/>
      <c r="F43" s="40"/>
      <c r="G43" s="40"/>
      <c r="H43" s="159" t="s">
        <v>149</v>
      </c>
    </row>
    <row r="44" spans="2:8" x14ac:dyDescent="0.25">
      <c r="B44" s="165"/>
      <c r="C44" s="24" t="s">
        <v>15</v>
      </c>
      <c r="D44" s="70">
        <v>0</v>
      </c>
      <c r="E44" s="26">
        <v>102</v>
      </c>
      <c r="F44" s="42">
        <v>102</v>
      </c>
      <c r="G44" s="42">
        <v>65.42</v>
      </c>
      <c r="H44" s="11"/>
    </row>
    <row r="45" spans="2:8" x14ac:dyDescent="0.25">
      <c r="B45" s="166"/>
      <c r="C45" s="28" t="s">
        <v>16</v>
      </c>
      <c r="D45" s="29"/>
      <c r="E45" s="30"/>
      <c r="F45" s="30"/>
      <c r="G45" s="30"/>
      <c r="H45" s="31"/>
    </row>
    <row r="46" spans="2:8" ht="25.5" x14ac:dyDescent="0.25">
      <c r="B46" s="399"/>
      <c r="C46" s="32" t="s">
        <v>17</v>
      </c>
      <c r="D46" s="29">
        <v>0</v>
      </c>
      <c r="E46" s="33">
        <v>15</v>
      </c>
      <c r="F46" s="33">
        <v>15</v>
      </c>
      <c r="G46" s="33">
        <v>11.02</v>
      </c>
      <c r="H46" s="34"/>
    </row>
    <row r="47" spans="2:8" ht="25.5" x14ac:dyDescent="0.25">
      <c r="B47" s="400"/>
      <c r="C47" s="48" t="s">
        <v>25</v>
      </c>
      <c r="D47" s="49">
        <v>0</v>
      </c>
      <c r="E47" s="49">
        <v>87</v>
      </c>
      <c r="F47" s="49">
        <v>87</v>
      </c>
      <c r="G47" s="49">
        <v>54.4</v>
      </c>
      <c r="H47" s="167"/>
    </row>
    <row r="48" spans="2:8" x14ac:dyDescent="0.25">
      <c r="B48" s="127"/>
      <c r="C48" s="168" t="s">
        <v>16</v>
      </c>
      <c r="D48" s="129"/>
      <c r="E48" s="129"/>
      <c r="F48" s="129"/>
      <c r="G48" s="129"/>
      <c r="H48" s="130"/>
    </row>
    <row r="49" spans="2:8" ht="25.5" x14ac:dyDescent="0.25">
      <c r="B49" s="127"/>
      <c r="C49" s="168" t="s">
        <v>17</v>
      </c>
      <c r="D49" s="131">
        <v>259</v>
      </c>
      <c r="E49" s="131">
        <v>259</v>
      </c>
      <c r="F49" s="131">
        <v>259</v>
      </c>
      <c r="G49" s="131">
        <v>259</v>
      </c>
      <c r="H49" s="130"/>
    </row>
    <row r="50" spans="2:8" ht="25.5" x14ac:dyDescent="0.25">
      <c r="B50" s="169"/>
      <c r="C50" s="170" t="s">
        <v>114</v>
      </c>
      <c r="D50" s="134">
        <v>259</v>
      </c>
      <c r="E50" s="134">
        <v>399</v>
      </c>
      <c r="F50" s="134">
        <v>399</v>
      </c>
      <c r="G50" s="134">
        <v>367.42</v>
      </c>
      <c r="H50" s="119"/>
    </row>
    <row r="51" spans="2:8" x14ac:dyDescent="0.25">
      <c r="B51" s="171"/>
      <c r="C51" s="172" t="s">
        <v>115</v>
      </c>
      <c r="D51" s="137">
        <v>0</v>
      </c>
      <c r="E51" s="137">
        <v>0</v>
      </c>
      <c r="F51" s="137">
        <v>0</v>
      </c>
      <c r="G51" s="137">
        <v>0</v>
      </c>
      <c r="H51" s="130"/>
    </row>
    <row r="52" spans="2:8" ht="25.5" x14ac:dyDescent="0.25">
      <c r="B52" s="171"/>
      <c r="C52" s="172" t="s">
        <v>116</v>
      </c>
      <c r="D52" s="137"/>
      <c r="E52" s="173" t="s">
        <v>150</v>
      </c>
      <c r="F52" s="173" t="s">
        <v>150</v>
      </c>
      <c r="G52" s="173" t="s">
        <v>151</v>
      </c>
      <c r="H52" s="130"/>
    </row>
    <row r="57" spans="2:8" ht="25.5" x14ac:dyDescent="0.25">
      <c r="C57" s="32" t="s">
        <v>17</v>
      </c>
      <c r="D57" s="29">
        <f>D46+D42+D38+D34+D30+D25+D21+D17+D13+D9</f>
        <v>243</v>
      </c>
      <c r="E57" s="29">
        <f t="shared" ref="E57:G57" si="0">E46+E42+E38+E34+E30+E25+E21+E17+E13+E9</f>
        <v>264.83</v>
      </c>
      <c r="F57" s="29">
        <f t="shared" si="0"/>
        <v>275</v>
      </c>
      <c r="G57" s="29">
        <f t="shared" si="0"/>
        <v>296.02</v>
      </c>
    </row>
    <row r="58" spans="2:8" ht="25.5" x14ac:dyDescent="0.25">
      <c r="C58" s="48" t="s">
        <v>25</v>
      </c>
      <c r="D58" s="29">
        <v>0</v>
      </c>
      <c r="E58" s="29">
        <v>0</v>
      </c>
      <c r="F58" s="29">
        <v>0</v>
      </c>
      <c r="G58" s="29">
        <v>0</v>
      </c>
    </row>
    <row r="59" spans="2:8" x14ac:dyDescent="0.25">
      <c r="C59" s="91" t="s">
        <v>39</v>
      </c>
      <c r="D59" s="29">
        <v>16</v>
      </c>
      <c r="E59" s="29">
        <v>16</v>
      </c>
      <c r="F59" s="29">
        <v>16</v>
      </c>
      <c r="G59" s="29">
        <v>16</v>
      </c>
    </row>
    <row r="60" spans="2:8" x14ac:dyDescent="0.25">
      <c r="C60" s="106" t="s">
        <v>77</v>
      </c>
      <c r="D60" s="29">
        <v>0</v>
      </c>
      <c r="E60" s="29">
        <v>0</v>
      </c>
      <c r="F60" s="29">
        <v>0</v>
      </c>
      <c r="G60" s="29">
        <v>0</v>
      </c>
    </row>
    <row r="61" spans="2:8" x14ac:dyDescent="0.25">
      <c r="C61" s="140" t="s">
        <v>120</v>
      </c>
      <c r="D61" s="29">
        <v>0</v>
      </c>
      <c r="E61" s="29">
        <v>0</v>
      </c>
      <c r="F61" s="29">
        <v>0</v>
      </c>
      <c r="G61" s="29">
        <v>0</v>
      </c>
    </row>
  </sheetData>
  <mergeCells count="18">
    <mergeCell ref="B28:B30"/>
    <mergeCell ref="B32:B34"/>
    <mergeCell ref="B36:B38"/>
    <mergeCell ref="B40:B42"/>
    <mergeCell ref="B46:B47"/>
    <mergeCell ref="J26:J27"/>
    <mergeCell ref="B2:H2"/>
    <mergeCell ref="J6:J7"/>
    <mergeCell ref="B7:B9"/>
    <mergeCell ref="J8:J10"/>
    <mergeCell ref="B11:B13"/>
    <mergeCell ref="J13:J16"/>
    <mergeCell ref="B15:B17"/>
    <mergeCell ref="J18:J19"/>
    <mergeCell ref="B19:B21"/>
    <mergeCell ref="J20:J22"/>
    <mergeCell ref="B23:B25"/>
    <mergeCell ref="J24:J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C2F2-BC7B-4945-81A2-0A290C0C38A3}">
  <dimension ref="B2:O50"/>
  <sheetViews>
    <sheetView showGridLines="0" topLeftCell="A40" workbookViewId="0">
      <selection activeCell="D46" sqref="D46:G50"/>
    </sheetView>
  </sheetViews>
  <sheetFormatPr defaultColWidth="9.140625" defaultRowHeight="12.75" x14ac:dyDescent="0.25"/>
  <cols>
    <col min="1" max="1" width="2.5703125" style="2" customWidth="1"/>
    <col min="2" max="2" width="17.7109375" style="142" customWidth="1"/>
    <col min="3" max="3" width="49.28515625" style="142" customWidth="1"/>
    <col min="4" max="8" width="14.7109375" style="1" customWidth="1"/>
    <col min="9" max="10" width="15" style="1" hidden="1" customWidth="1"/>
    <col min="11" max="11" width="40.140625" style="2" customWidth="1"/>
    <col min="12" max="12" width="13" style="2" customWidth="1"/>
    <col min="13" max="13" width="12" style="2" customWidth="1"/>
    <col min="14" max="16384" width="9.140625" style="2"/>
  </cols>
  <sheetData>
    <row r="2" spans="2:15" ht="15.75" x14ac:dyDescent="0.25">
      <c r="B2" s="379" t="s">
        <v>152</v>
      </c>
      <c r="C2" s="379"/>
      <c r="D2" s="379"/>
      <c r="E2" s="379"/>
      <c r="F2" s="379"/>
      <c r="G2" s="379"/>
      <c r="H2" s="379"/>
    </row>
    <row r="3" spans="2:15" ht="51" x14ac:dyDescent="0.25">
      <c r="B3" s="3" t="s">
        <v>1</v>
      </c>
      <c r="C3" s="4" t="s">
        <v>2</v>
      </c>
      <c r="D3" s="17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6" t="s">
        <v>8</v>
      </c>
      <c r="J3" s="6" t="s">
        <v>9</v>
      </c>
      <c r="L3" s="145"/>
      <c r="M3" s="145"/>
    </row>
    <row r="4" spans="2:15" x14ac:dyDescent="0.25">
      <c r="B4" s="9">
        <v>1</v>
      </c>
      <c r="C4" s="9">
        <v>2</v>
      </c>
      <c r="D4" s="175">
        <v>4</v>
      </c>
      <c r="E4" s="9">
        <v>5</v>
      </c>
      <c r="F4" s="9">
        <v>6</v>
      </c>
      <c r="G4" s="9">
        <v>7</v>
      </c>
      <c r="H4" s="9">
        <v>8</v>
      </c>
      <c r="I4" s="11">
        <v>9</v>
      </c>
      <c r="J4" s="11">
        <v>10</v>
      </c>
      <c r="L4" s="149"/>
      <c r="M4" s="150"/>
    </row>
    <row r="5" spans="2:15" ht="25.5" x14ac:dyDescent="0.25">
      <c r="B5" s="151" t="s">
        <v>153</v>
      </c>
      <c r="C5" s="151" t="s">
        <v>154</v>
      </c>
      <c r="D5" s="176"/>
      <c r="E5" s="154"/>
      <c r="F5" s="154"/>
      <c r="G5" s="154"/>
      <c r="H5" s="154"/>
      <c r="L5" s="155"/>
      <c r="M5" s="155"/>
    </row>
    <row r="6" spans="2:15" ht="25.5" x14ac:dyDescent="0.25">
      <c r="B6" s="156" t="s">
        <v>155</v>
      </c>
      <c r="C6" s="20" t="s">
        <v>156</v>
      </c>
      <c r="D6" s="40"/>
      <c r="E6" s="177"/>
      <c r="F6" s="41"/>
      <c r="G6" s="41"/>
      <c r="H6" s="41" t="s">
        <v>157</v>
      </c>
      <c r="J6" s="393"/>
    </row>
    <row r="7" spans="2:15" x14ac:dyDescent="0.25">
      <c r="B7" s="395"/>
      <c r="C7" s="24" t="s">
        <v>15</v>
      </c>
      <c r="D7" s="42">
        <v>15</v>
      </c>
      <c r="E7" s="178">
        <v>21</v>
      </c>
      <c r="F7" s="178">
        <v>21</v>
      </c>
      <c r="G7" s="178">
        <v>21</v>
      </c>
      <c r="H7" s="43"/>
      <c r="J7" s="394"/>
    </row>
    <row r="8" spans="2:15" ht="15.75" x14ac:dyDescent="0.25">
      <c r="B8" s="396"/>
      <c r="C8" s="44" t="s">
        <v>16</v>
      </c>
      <c r="D8" s="29"/>
      <c r="E8" s="179"/>
      <c r="F8" s="180"/>
      <c r="G8" s="180"/>
      <c r="H8" s="46"/>
      <c r="J8" s="181"/>
      <c r="K8" s="182"/>
      <c r="L8" s="183"/>
      <c r="M8" s="184"/>
      <c r="N8" s="184"/>
      <c r="O8" s="185"/>
    </row>
    <row r="9" spans="2:15" ht="25.5" x14ac:dyDescent="0.25">
      <c r="B9" s="396"/>
      <c r="C9" s="47" t="s">
        <v>17</v>
      </c>
      <c r="D9" s="29">
        <v>15</v>
      </c>
      <c r="E9" s="186">
        <v>21</v>
      </c>
      <c r="F9" s="186">
        <v>21</v>
      </c>
      <c r="G9" s="186">
        <v>21</v>
      </c>
      <c r="H9" s="46"/>
      <c r="J9" s="402"/>
      <c r="K9" s="404"/>
      <c r="L9" s="183"/>
      <c r="M9" s="184"/>
      <c r="N9" s="406"/>
      <c r="O9" s="405"/>
    </row>
    <row r="10" spans="2:15" ht="25.5" x14ac:dyDescent="0.25">
      <c r="B10" s="156" t="s">
        <v>158</v>
      </c>
      <c r="C10" s="20" t="s">
        <v>159</v>
      </c>
      <c r="D10" s="40"/>
      <c r="E10" s="177"/>
      <c r="F10" s="41"/>
      <c r="G10" s="41"/>
      <c r="H10" s="41" t="s">
        <v>160</v>
      </c>
      <c r="J10" s="394"/>
      <c r="K10" s="394"/>
      <c r="L10" s="187"/>
      <c r="M10" s="188"/>
      <c r="N10" s="407"/>
      <c r="O10" s="405"/>
    </row>
    <row r="11" spans="2:15" ht="15.75" x14ac:dyDescent="0.25">
      <c r="B11" s="395"/>
      <c r="C11" s="24" t="s">
        <v>15</v>
      </c>
      <c r="D11" s="42">
        <v>5</v>
      </c>
      <c r="E11" s="178">
        <v>5</v>
      </c>
      <c r="F11" s="178">
        <v>5</v>
      </c>
      <c r="G11" s="178">
        <v>5</v>
      </c>
      <c r="H11" s="43"/>
      <c r="J11" s="181"/>
      <c r="K11" s="182"/>
      <c r="L11" s="183"/>
      <c r="M11" s="184"/>
      <c r="N11" s="184"/>
      <c r="O11" s="184"/>
    </row>
    <row r="12" spans="2:15" ht="15.75" x14ac:dyDescent="0.25">
      <c r="B12" s="396"/>
      <c r="C12" s="44" t="s">
        <v>16</v>
      </c>
      <c r="D12" s="29"/>
      <c r="E12" s="179"/>
      <c r="F12" s="180"/>
      <c r="G12" s="180"/>
      <c r="H12" s="46"/>
      <c r="J12" s="402"/>
      <c r="K12" s="404"/>
      <c r="L12" s="183"/>
      <c r="M12" s="184"/>
      <c r="N12" s="184"/>
      <c r="O12" s="189"/>
    </row>
    <row r="13" spans="2:15" ht="25.5" x14ac:dyDescent="0.25">
      <c r="B13" s="396"/>
      <c r="C13" s="47" t="s">
        <v>17</v>
      </c>
      <c r="D13" s="29">
        <v>5</v>
      </c>
      <c r="E13" s="186">
        <v>5</v>
      </c>
      <c r="F13" s="186">
        <v>5</v>
      </c>
      <c r="G13" s="186">
        <v>5</v>
      </c>
      <c r="H13" s="46"/>
      <c r="J13" s="394"/>
      <c r="K13" s="394"/>
      <c r="L13" s="183"/>
      <c r="M13" s="184"/>
      <c r="N13" s="184"/>
      <c r="O13" s="185"/>
    </row>
    <row r="14" spans="2:15" ht="25.5" x14ac:dyDescent="0.25">
      <c r="B14" s="156" t="s">
        <v>161</v>
      </c>
      <c r="C14" s="20" t="s">
        <v>162</v>
      </c>
      <c r="D14" s="40"/>
      <c r="E14" s="177"/>
      <c r="F14" s="41"/>
      <c r="G14" s="41"/>
      <c r="H14" s="41"/>
      <c r="J14" s="394"/>
      <c r="K14" s="394"/>
      <c r="L14" s="183"/>
      <c r="M14" s="184"/>
      <c r="N14" s="184"/>
      <c r="O14" s="189"/>
    </row>
    <row r="15" spans="2:15" ht="15.75" x14ac:dyDescent="0.25">
      <c r="B15" s="395"/>
      <c r="C15" s="24" t="s">
        <v>15</v>
      </c>
      <c r="D15" s="42">
        <v>3</v>
      </c>
      <c r="E15" s="178">
        <v>5.8</v>
      </c>
      <c r="F15" s="178">
        <v>7.2</v>
      </c>
      <c r="G15" s="178">
        <v>7.2</v>
      </c>
      <c r="H15" s="43"/>
      <c r="J15" s="394"/>
      <c r="K15" s="394"/>
      <c r="L15" s="183"/>
      <c r="M15" s="184"/>
      <c r="N15" s="184"/>
      <c r="O15" s="185"/>
    </row>
    <row r="16" spans="2:15" ht="15.75" x14ac:dyDescent="0.25">
      <c r="B16" s="396"/>
      <c r="C16" s="44" t="s">
        <v>16</v>
      </c>
      <c r="D16" s="29"/>
      <c r="E16" s="179"/>
      <c r="F16" s="180"/>
      <c r="G16" s="180"/>
      <c r="H16" s="46"/>
      <c r="J16" s="181"/>
      <c r="K16" s="182"/>
      <c r="L16" s="183"/>
      <c r="M16" s="184"/>
      <c r="N16" s="184"/>
      <c r="O16" s="185"/>
    </row>
    <row r="17" spans="2:15" ht="25.5" x14ac:dyDescent="0.25">
      <c r="B17" s="396"/>
      <c r="C17" s="47" t="s">
        <v>17</v>
      </c>
      <c r="D17" s="29">
        <v>3</v>
      </c>
      <c r="E17" s="179">
        <v>5.8</v>
      </c>
      <c r="F17" s="179">
        <v>7.2</v>
      </c>
      <c r="G17" s="179">
        <v>7.2</v>
      </c>
      <c r="H17" s="46"/>
      <c r="J17" s="181"/>
      <c r="K17" s="182"/>
      <c r="L17" s="183"/>
      <c r="M17" s="184"/>
      <c r="N17" s="184"/>
      <c r="O17" s="185"/>
    </row>
    <row r="18" spans="2:15" ht="25.5" x14ac:dyDescent="0.25">
      <c r="B18" s="156" t="s">
        <v>163</v>
      </c>
      <c r="C18" s="20" t="s">
        <v>164</v>
      </c>
      <c r="D18" s="40"/>
      <c r="E18" s="177"/>
      <c r="F18" s="41"/>
      <c r="G18" s="41"/>
      <c r="H18" s="41" t="s">
        <v>165</v>
      </c>
      <c r="J18" s="158"/>
      <c r="K18" s="158"/>
      <c r="L18" s="183"/>
      <c r="M18" s="184"/>
      <c r="N18" s="184"/>
      <c r="O18" s="184"/>
    </row>
    <row r="19" spans="2:15" ht="15.75" x14ac:dyDescent="0.25">
      <c r="B19" s="401"/>
      <c r="C19" s="24" t="s">
        <v>15</v>
      </c>
      <c r="D19" s="42">
        <v>276</v>
      </c>
      <c r="E19" s="178">
        <f>SUM(E21:E22)</f>
        <v>336.1</v>
      </c>
      <c r="F19" s="178">
        <f t="shared" ref="F19:G19" si="0">SUM(F21:F22)</f>
        <v>318</v>
      </c>
      <c r="G19" s="178">
        <f t="shared" si="0"/>
        <v>318</v>
      </c>
      <c r="H19" s="43"/>
      <c r="J19" s="402"/>
      <c r="K19" s="403"/>
      <c r="L19" s="183"/>
      <c r="M19" s="184"/>
      <c r="N19" s="184"/>
      <c r="O19" s="189"/>
    </row>
    <row r="20" spans="2:15" ht="15.75" x14ac:dyDescent="0.25">
      <c r="B20" s="401"/>
      <c r="C20" s="44" t="s">
        <v>16</v>
      </c>
      <c r="D20" s="29"/>
      <c r="E20" s="179"/>
      <c r="F20" s="180"/>
      <c r="G20" s="180"/>
      <c r="H20" s="46"/>
      <c r="J20" s="394"/>
      <c r="K20" s="394"/>
      <c r="L20" s="183"/>
      <c r="M20" s="184"/>
      <c r="N20" s="184"/>
      <c r="O20" s="189"/>
    </row>
    <row r="21" spans="2:15" ht="25.5" x14ac:dyDescent="0.25">
      <c r="B21" s="401"/>
      <c r="C21" s="47" t="s">
        <v>17</v>
      </c>
      <c r="D21" s="29">
        <v>30</v>
      </c>
      <c r="E21" s="179">
        <v>90</v>
      </c>
      <c r="F21" s="191">
        <v>70</v>
      </c>
      <c r="G21" s="191">
        <v>70</v>
      </c>
      <c r="H21" s="46"/>
      <c r="J21" s="158"/>
      <c r="K21" s="158"/>
      <c r="L21" s="183"/>
      <c r="M21" s="184"/>
      <c r="N21" s="184"/>
      <c r="O21" s="189"/>
    </row>
    <row r="22" spans="2:15" ht="15.75" x14ac:dyDescent="0.25">
      <c r="B22" s="401"/>
      <c r="C22" s="192" t="s">
        <v>39</v>
      </c>
      <c r="D22" s="92">
        <v>246</v>
      </c>
      <c r="E22" s="193">
        <v>246.1</v>
      </c>
      <c r="F22" s="194">
        <v>248</v>
      </c>
      <c r="G22" s="194">
        <v>248</v>
      </c>
      <c r="H22" s="46"/>
      <c r="J22" s="181"/>
      <c r="K22" s="182"/>
      <c r="L22" s="183"/>
      <c r="M22" s="184"/>
      <c r="N22" s="184"/>
      <c r="O22" s="184"/>
    </row>
    <row r="23" spans="2:15" ht="25.5" x14ac:dyDescent="0.25">
      <c r="B23" s="156" t="s">
        <v>166</v>
      </c>
      <c r="C23" s="20" t="s">
        <v>167</v>
      </c>
      <c r="D23" s="68"/>
      <c r="E23" s="177"/>
      <c r="F23" s="69"/>
      <c r="G23" s="69"/>
      <c r="H23" s="159" t="s">
        <v>168</v>
      </c>
      <c r="J23" s="181"/>
      <c r="K23" s="182"/>
      <c r="L23" s="183"/>
      <c r="M23" s="184"/>
      <c r="N23" s="184"/>
      <c r="O23" s="185"/>
    </row>
    <row r="24" spans="2:15" ht="15.75" x14ac:dyDescent="0.25">
      <c r="B24" s="395"/>
      <c r="C24" s="24" t="s">
        <v>15</v>
      </c>
      <c r="D24" s="70">
        <v>45</v>
      </c>
      <c r="E24" s="178">
        <v>20</v>
      </c>
      <c r="F24" s="11">
        <v>45</v>
      </c>
      <c r="G24" s="11">
        <v>45</v>
      </c>
      <c r="H24" s="11"/>
      <c r="J24" s="157"/>
    </row>
    <row r="25" spans="2:15" x14ac:dyDescent="0.25">
      <c r="B25" s="396"/>
      <c r="C25" s="44" t="s">
        <v>16</v>
      </c>
      <c r="D25" s="71"/>
      <c r="E25" s="195"/>
      <c r="F25" s="67"/>
      <c r="G25" s="67"/>
      <c r="H25" s="67"/>
      <c r="J25" s="393"/>
    </row>
    <row r="26" spans="2:15" ht="25.5" x14ac:dyDescent="0.25">
      <c r="B26" s="396"/>
      <c r="C26" s="47" t="s">
        <v>17</v>
      </c>
      <c r="D26" s="71">
        <v>45</v>
      </c>
      <c r="E26" s="186">
        <v>20</v>
      </c>
      <c r="F26" s="67">
        <v>45</v>
      </c>
      <c r="G26" s="67">
        <v>45</v>
      </c>
      <c r="H26" s="67"/>
      <c r="J26" s="394"/>
      <c r="K26" s="196"/>
      <c r="L26" s="196"/>
      <c r="M26" s="196"/>
    </row>
    <row r="27" spans="2:15" ht="25.5" x14ac:dyDescent="0.25">
      <c r="B27" s="197" t="s">
        <v>169</v>
      </c>
      <c r="C27" s="198" t="s">
        <v>170</v>
      </c>
      <c r="D27" s="68"/>
      <c r="E27" s="177"/>
      <c r="F27" s="69"/>
      <c r="G27" s="69"/>
      <c r="H27" s="69"/>
      <c r="J27" s="199"/>
    </row>
    <row r="28" spans="2:15" ht="15.75" x14ac:dyDescent="0.25">
      <c r="B28" s="408"/>
      <c r="C28" s="24" t="s">
        <v>15</v>
      </c>
      <c r="D28" s="70">
        <v>244.8</v>
      </c>
      <c r="E28" s="3">
        <v>244.8</v>
      </c>
      <c r="F28" s="3">
        <v>244.8</v>
      </c>
      <c r="G28" s="3">
        <v>244.8</v>
      </c>
      <c r="H28" s="11"/>
      <c r="J28" s="199"/>
    </row>
    <row r="29" spans="2:15" ht="15.75" x14ac:dyDescent="0.25">
      <c r="B29" s="409"/>
      <c r="C29" s="44" t="s">
        <v>16</v>
      </c>
      <c r="D29" s="200"/>
      <c r="E29" s="201"/>
      <c r="F29" s="73"/>
      <c r="G29" s="73"/>
      <c r="H29" s="73"/>
      <c r="J29" s="199"/>
    </row>
    <row r="30" spans="2:15" ht="15.75" x14ac:dyDescent="0.25">
      <c r="B30" s="410"/>
      <c r="C30" s="192" t="s">
        <v>39</v>
      </c>
      <c r="D30" s="202">
        <v>244.8</v>
      </c>
      <c r="E30" s="203">
        <v>244.8</v>
      </c>
      <c r="F30" s="203">
        <v>244.8</v>
      </c>
      <c r="G30" s="203">
        <v>244.8</v>
      </c>
      <c r="H30" s="201"/>
      <c r="J30" s="199"/>
    </row>
    <row r="31" spans="2:15" ht="25.5" x14ac:dyDescent="0.25">
      <c r="B31" s="156" t="s">
        <v>171</v>
      </c>
      <c r="C31" s="20" t="s">
        <v>172</v>
      </c>
      <c r="D31" s="68"/>
      <c r="E31" s="177"/>
      <c r="F31" s="69"/>
      <c r="G31" s="69"/>
      <c r="H31" s="69"/>
      <c r="J31" s="199"/>
    </row>
    <row r="32" spans="2:15" x14ac:dyDescent="0.25">
      <c r="B32" s="395"/>
      <c r="C32" s="24" t="s">
        <v>15</v>
      </c>
      <c r="D32" s="70">
        <v>12</v>
      </c>
      <c r="E32" s="178">
        <v>10</v>
      </c>
      <c r="F32" s="178">
        <v>10</v>
      </c>
      <c r="G32" s="178">
        <v>10</v>
      </c>
      <c r="H32" s="11"/>
      <c r="J32" s="164"/>
    </row>
    <row r="33" spans="2:8" x14ac:dyDescent="0.25">
      <c r="B33" s="396"/>
      <c r="C33" s="44" t="s">
        <v>16</v>
      </c>
      <c r="D33" s="71"/>
      <c r="E33" s="195"/>
      <c r="F33" s="67"/>
      <c r="G33" s="67"/>
      <c r="H33" s="67"/>
    </row>
    <row r="34" spans="2:8" ht="25.5" x14ac:dyDescent="0.25">
      <c r="B34" s="396"/>
      <c r="C34" s="47" t="s">
        <v>17</v>
      </c>
      <c r="D34" s="71">
        <v>12</v>
      </c>
      <c r="E34" s="186">
        <v>10</v>
      </c>
      <c r="F34" s="186">
        <v>10</v>
      </c>
      <c r="G34" s="186">
        <v>10</v>
      </c>
      <c r="H34" s="67"/>
    </row>
    <row r="35" spans="2:8" ht="25.5" x14ac:dyDescent="0.25">
      <c r="B35" s="156" t="s">
        <v>173</v>
      </c>
      <c r="C35" s="20" t="s">
        <v>174</v>
      </c>
      <c r="D35" s="68"/>
      <c r="E35" s="177"/>
      <c r="F35" s="69"/>
      <c r="G35" s="69"/>
      <c r="H35" s="69"/>
    </row>
    <row r="36" spans="2:8" x14ac:dyDescent="0.25">
      <c r="B36" s="411"/>
      <c r="C36" s="24" t="s">
        <v>15</v>
      </c>
      <c r="D36" s="70">
        <v>30</v>
      </c>
      <c r="E36" s="178">
        <v>3.5</v>
      </c>
      <c r="F36" s="178">
        <v>10</v>
      </c>
      <c r="G36" s="178">
        <v>10</v>
      </c>
      <c r="H36" s="11"/>
    </row>
    <row r="37" spans="2:8" x14ac:dyDescent="0.25">
      <c r="B37" s="411"/>
      <c r="C37" s="44" t="s">
        <v>16</v>
      </c>
      <c r="D37" s="71"/>
      <c r="E37" s="195"/>
      <c r="F37" s="67"/>
      <c r="G37" s="67"/>
      <c r="H37" s="67"/>
    </row>
    <row r="38" spans="2:8" ht="25.5" x14ac:dyDescent="0.25">
      <c r="B38" s="411"/>
      <c r="C38" s="47" t="s">
        <v>17</v>
      </c>
      <c r="D38" s="71">
        <v>30</v>
      </c>
      <c r="E38" s="186">
        <v>3.5</v>
      </c>
      <c r="F38" s="186">
        <v>10</v>
      </c>
      <c r="G38" s="186">
        <v>10</v>
      </c>
      <c r="H38" s="67"/>
    </row>
    <row r="39" spans="2:8" x14ac:dyDescent="0.25">
      <c r="B39" s="127"/>
      <c r="C39" s="128" t="s">
        <v>16</v>
      </c>
      <c r="D39" s="129"/>
      <c r="E39" s="204"/>
      <c r="F39" s="204"/>
      <c r="G39" s="204"/>
      <c r="H39" s="130"/>
    </row>
    <row r="40" spans="2:8" ht="25.5" x14ac:dyDescent="0.25">
      <c r="B40" s="127"/>
      <c r="C40" s="128" t="s">
        <v>17</v>
      </c>
      <c r="D40" s="129"/>
      <c r="E40" s="205">
        <f>SUM(E7+E11+E15+E19+E24+E28+E32+E36)</f>
        <v>646.20000000000005</v>
      </c>
      <c r="F40" s="205">
        <f t="shared" ref="F40:G40" si="1">SUM(F7+F11+F15+F19+F24+F28+F32+F36)</f>
        <v>661</v>
      </c>
      <c r="G40" s="205">
        <f t="shared" si="1"/>
        <v>661</v>
      </c>
      <c r="H40" s="130"/>
    </row>
    <row r="41" spans="2:8" ht="25.5" x14ac:dyDescent="0.25">
      <c r="B41" s="169"/>
      <c r="C41" s="133" t="s">
        <v>114</v>
      </c>
      <c r="D41" s="134">
        <f>D36+D32+D28+D24+D19+D15+D11+D7</f>
        <v>630.79999999999995</v>
      </c>
      <c r="E41" s="134">
        <f t="shared" ref="E41:G41" si="2">E36+E32+E28+E24+E19+E15+E11+E7</f>
        <v>646.20000000000005</v>
      </c>
      <c r="F41" s="134">
        <f t="shared" si="2"/>
        <v>661</v>
      </c>
      <c r="G41" s="134">
        <f t="shared" si="2"/>
        <v>661</v>
      </c>
      <c r="H41" s="119"/>
    </row>
    <row r="42" spans="2:8" x14ac:dyDescent="0.25">
      <c r="B42" s="171"/>
      <c r="C42" s="136" t="s">
        <v>115</v>
      </c>
      <c r="D42" s="137"/>
      <c r="E42" s="194">
        <v>0</v>
      </c>
      <c r="F42" s="194">
        <v>0</v>
      </c>
      <c r="G42" s="194">
        <v>0</v>
      </c>
      <c r="H42" s="130"/>
    </row>
    <row r="43" spans="2:8" ht="25.5" x14ac:dyDescent="0.25">
      <c r="B43" s="171"/>
      <c r="C43" s="136" t="s">
        <v>116</v>
      </c>
      <c r="D43" s="137"/>
      <c r="E43" s="206" t="s">
        <v>652</v>
      </c>
      <c r="F43" s="206" t="s">
        <v>175</v>
      </c>
      <c r="G43" s="206" t="s">
        <v>175</v>
      </c>
      <c r="H43" s="130"/>
    </row>
    <row r="46" spans="2:8" ht="25.5" x14ac:dyDescent="0.25">
      <c r="C46" s="32" t="s">
        <v>17</v>
      </c>
      <c r="D46" s="29">
        <f>D38+D34+D26+D21+D17+D13+D9</f>
        <v>140</v>
      </c>
      <c r="E46" s="29">
        <f t="shared" ref="E46:G46" si="3">E38+E34+E26+E21+E17+E13+E9</f>
        <v>155.30000000000001</v>
      </c>
      <c r="F46" s="29">
        <f t="shared" si="3"/>
        <v>168.2</v>
      </c>
      <c r="G46" s="29">
        <f t="shared" si="3"/>
        <v>168.2</v>
      </c>
    </row>
    <row r="47" spans="2:8" ht="25.5" x14ac:dyDescent="0.25">
      <c r="C47" s="48" t="s">
        <v>25</v>
      </c>
      <c r="D47" s="29">
        <v>0</v>
      </c>
      <c r="E47" s="29">
        <v>0</v>
      </c>
      <c r="F47" s="29">
        <v>0</v>
      </c>
      <c r="G47" s="29">
        <v>0</v>
      </c>
    </row>
    <row r="48" spans="2:8" x14ac:dyDescent="0.25">
      <c r="C48" s="91" t="s">
        <v>39</v>
      </c>
      <c r="D48" s="29">
        <f>D30+D22</f>
        <v>490.8</v>
      </c>
      <c r="E48" s="29">
        <f t="shared" ref="E48:G48" si="4">E30+E22</f>
        <v>490.9</v>
      </c>
      <c r="F48" s="29">
        <f t="shared" si="4"/>
        <v>492.8</v>
      </c>
      <c r="G48" s="29">
        <f t="shared" si="4"/>
        <v>492.8</v>
      </c>
    </row>
    <row r="49" spans="3:7" x14ac:dyDescent="0.25">
      <c r="C49" s="106" t="s">
        <v>77</v>
      </c>
      <c r="D49" s="29">
        <v>0</v>
      </c>
      <c r="E49" s="29">
        <v>0</v>
      </c>
      <c r="F49" s="29">
        <v>0</v>
      </c>
      <c r="G49" s="29">
        <v>0</v>
      </c>
    </row>
    <row r="50" spans="3:7" x14ac:dyDescent="0.25">
      <c r="C50" s="140" t="s">
        <v>120</v>
      </c>
      <c r="D50" s="29">
        <v>0</v>
      </c>
      <c r="E50" s="29">
        <v>0</v>
      </c>
      <c r="F50" s="29">
        <v>0</v>
      </c>
      <c r="G50" s="29">
        <v>0</v>
      </c>
    </row>
  </sheetData>
  <mergeCells count="19">
    <mergeCell ref="B24:B26"/>
    <mergeCell ref="J25:J26"/>
    <mergeCell ref="B28:B30"/>
    <mergeCell ref="B32:B34"/>
    <mergeCell ref="B36:B38"/>
    <mergeCell ref="O9:O10"/>
    <mergeCell ref="B11:B13"/>
    <mergeCell ref="J12:J15"/>
    <mergeCell ref="K12:K15"/>
    <mergeCell ref="B15:B17"/>
    <mergeCell ref="N9:N10"/>
    <mergeCell ref="B19:B22"/>
    <mergeCell ref="J19:J20"/>
    <mergeCell ref="K19:K20"/>
    <mergeCell ref="B2:H2"/>
    <mergeCell ref="J6:J7"/>
    <mergeCell ref="B7:B9"/>
    <mergeCell ref="J9:J10"/>
    <mergeCell ref="K9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1AFD-7F18-49A7-B1D3-72083FBF3953}">
  <dimension ref="B2:M84"/>
  <sheetViews>
    <sheetView showGridLines="0" topLeftCell="A66" zoomScale="70" zoomScaleNormal="70" workbookViewId="0">
      <selection activeCell="H88" sqref="H88"/>
    </sheetView>
  </sheetViews>
  <sheetFormatPr defaultColWidth="9.140625" defaultRowHeight="12.75" x14ac:dyDescent="0.25"/>
  <cols>
    <col min="1" max="1" width="2.5703125" style="2" customWidth="1"/>
    <col min="2" max="2" width="21.28515625" style="2" customWidth="1"/>
    <col min="3" max="3" width="49.28515625" style="142" customWidth="1"/>
    <col min="4" max="4" width="14.7109375" style="1" customWidth="1"/>
    <col min="5" max="7" width="14.7109375" style="143" customWidth="1"/>
    <col min="8" max="8" width="14.7109375" style="1" customWidth="1"/>
    <col min="9" max="10" width="15" style="1" hidden="1" customWidth="1"/>
    <col min="11" max="11" width="43.5703125" style="2" customWidth="1"/>
    <col min="12" max="16384" width="9.140625" style="2"/>
  </cols>
  <sheetData>
    <row r="2" spans="2:13" ht="39.6" customHeight="1" x14ac:dyDescent="0.25">
      <c r="B2" s="379" t="s">
        <v>176</v>
      </c>
      <c r="C2" s="379"/>
      <c r="D2" s="379"/>
      <c r="E2" s="379"/>
      <c r="F2" s="379"/>
      <c r="G2" s="379"/>
      <c r="H2" s="379"/>
    </row>
    <row r="3" spans="2:13" ht="55.5" customHeight="1" x14ac:dyDescent="0.25">
      <c r="B3" s="3" t="s">
        <v>1</v>
      </c>
      <c r="C3" s="4" t="s">
        <v>2</v>
      </c>
      <c r="D3" s="5" t="s">
        <v>3</v>
      </c>
      <c r="E3" s="144" t="s">
        <v>4</v>
      </c>
      <c r="F3" s="144" t="s">
        <v>5</v>
      </c>
      <c r="G3" s="144" t="s">
        <v>6</v>
      </c>
      <c r="H3" s="4" t="s">
        <v>7</v>
      </c>
      <c r="I3" s="6" t="s">
        <v>8</v>
      </c>
      <c r="J3" s="6" t="s">
        <v>9</v>
      </c>
      <c r="L3" s="7"/>
      <c r="M3" s="7"/>
    </row>
    <row r="4" spans="2:13" x14ac:dyDescent="0.25">
      <c r="B4" s="146">
        <v>1</v>
      </c>
      <c r="C4" s="146">
        <v>2</v>
      </c>
      <c r="D4" s="147">
        <v>4</v>
      </c>
      <c r="E4" s="146">
        <v>5</v>
      </c>
      <c r="F4" s="146">
        <v>6</v>
      </c>
      <c r="G4" s="146">
        <v>7</v>
      </c>
      <c r="H4" s="146">
        <v>8</v>
      </c>
      <c r="I4" s="148">
        <v>9</v>
      </c>
      <c r="J4" s="11">
        <v>10</v>
      </c>
      <c r="L4" s="12"/>
      <c r="M4" s="13"/>
    </row>
    <row r="5" spans="2:13" ht="27.75" customHeight="1" x14ac:dyDescent="0.25">
      <c r="B5" s="151" t="s">
        <v>177</v>
      </c>
      <c r="C5" s="151" t="s">
        <v>178</v>
      </c>
      <c r="D5" s="152"/>
      <c r="E5" s="153"/>
      <c r="F5" s="153"/>
      <c r="G5" s="153"/>
      <c r="H5" s="154"/>
      <c r="L5" s="18"/>
      <c r="M5" s="18"/>
    </row>
    <row r="6" spans="2:13" ht="30" customHeight="1" x14ac:dyDescent="0.25">
      <c r="B6" s="39" t="s">
        <v>179</v>
      </c>
      <c r="C6" s="20" t="s">
        <v>180</v>
      </c>
      <c r="D6" s="40"/>
      <c r="E6" s="21"/>
      <c r="F6" s="21"/>
      <c r="G6" s="21"/>
      <c r="H6" s="41" t="s">
        <v>181</v>
      </c>
      <c r="J6" s="207"/>
      <c r="K6" s="208"/>
      <c r="L6" s="209"/>
    </row>
    <row r="7" spans="2:13" ht="12.75" customHeight="1" x14ac:dyDescent="0.25">
      <c r="B7" s="377"/>
      <c r="C7" s="24" t="s">
        <v>15</v>
      </c>
      <c r="D7" s="42">
        <v>0</v>
      </c>
      <c r="E7" s="26">
        <v>0</v>
      </c>
      <c r="F7" s="26">
        <v>0</v>
      </c>
      <c r="G7" s="26">
        <v>0</v>
      </c>
      <c r="H7" s="43"/>
      <c r="J7" s="412"/>
      <c r="K7" s="413"/>
      <c r="L7" s="209"/>
    </row>
    <row r="8" spans="2:13" ht="12.75" customHeight="1" x14ac:dyDescent="0.25">
      <c r="B8" s="378"/>
      <c r="C8" s="44" t="s">
        <v>16</v>
      </c>
      <c r="D8" s="29"/>
      <c r="E8" s="30"/>
      <c r="F8" s="45"/>
      <c r="G8" s="45"/>
      <c r="H8" s="46"/>
      <c r="J8" s="394"/>
      <c r="K8" s="394"/>
      <c r="L8" s="209"/>
    </row>
    <row r="9" spans="2:13" ht="25.5" x14ac:dyDescent="0.25">
      <c r="B9" s="378"/>
      <c r="C9" s="47" t="s">
        <v>17</v>
      </c>
      <c r="D9" s="29">
        <v>0</v>
      </c>
      <c r="E9" s="33">
        <v>0</v>
      </c>
      <c r="F9" s="45">
        <v>0</v>
      </c>
      <c r="G9" s="45">
        <v>0</v>
      </c>
      <c r="H9" s="46"/>
      <c r="J9" s="394"/>
      <c r="K9" s="394"/>
      <c r="L9" s="209"/>
    </row>
    <row r="10" spans="2:13" ht="64.5" customHeight="1" x14ac:dyDescent="0.25">
      <c r="B10" s="39" t="s">
        <v>182</v>
      </c>
      <c r="C10" s="20" t="s">
        <v>183</v>
      </c>
      <c r="D10" s="40"/>
      <c r="E10" s="21"/>
      <c r="F10" s="21"/>
      <c r="G10" s="21"/>
      <c r="H10" s="41" t="s">
        <v>184</v>
      </c>
      <c r="J10" s="412"/>
      <c r="K10" s="414"/>
      <c r="L10" s="209"/>
    </row>
    <row r="11" spans="2:13" ht="12.75" customHeight="1" x14ac:dyDescent="0.25">
      <c r="B11" s="377"/>
      <c r="C11" s="24" t="s">
        <v>15</v>
      </c>
      <c r="D11" s="42">
        <v>62</v>
      </c>
      <c r="E11" s="26">
        <v>37.200000000000003</v>
      </c>
      <c r="F11" s="26">
        <v>37.200000000000003</v>
      </c>
      <c r="G11" s="26">
        <v>37.200000000000003</v>
      </c>
      <c r="H11" s="43"/>
      <c r="J11" s="394"/>
      <c r="K11" s="394"/>
      <c r="L11" s="209"/>
    </row>
    <row r="12" spans="2:13" ht="12.75" customHeight="1" x14ac:dyDescent="0.25">
      <c r="B12" s="378"/>
      <c r="C12" s="44" t="s">
        <v>16</v>
      </c>
      <c r="D12" s="29"/>
      <c r="E12" s="30"/>
      <c r="F12" s="45"/>
      <c r="G12" s="45"/>
      <c r="H12" s="46"/>
      <c r="J12" s="207"/>
      <c r="K12" s="208"/>
      <c r="L12" s="209"/>
    </row>
    <row r="13" spans="2:13" ht="25.5" x14ac:dyDescent="0.25">
      <c r="B13" s="378"/>
      <c r="C13" s="47" t="s">
        <v>17</v>
      </c>
      <c r="D13" s="29">
        <v>62</v>
      </c>
      <c r="E13" s="33">
        <v>37.200000000000003</v>
      </c>
      <c r="F13" s="33">
        <v>37.200000000000003</v>
      </c>
      <c r="G13" s="33">
        <v>37.200000000000003</v>
      </c>
      <c r="H13" s="46"/>
      <c r="J13" s="207"/>
      <c r="K13" s="208"/>
      <c r="L13" s="209"/>
    </row>
    <row r="14" spans="2:13" ht="25.5" customHeight="1" x14ac:dyDescent="0.25">
      <c r="B14" s="60"/>
      <c r="C14" s="48" t="s">
        <v>25</v>
      </c>
      <c r="D14" s="210"/>
      <c r="E14" s="49"/>
      <c r="F14" s="51"/>
      <c r="G14" s="51"/>
      <c r="H14" s="211"/>
      <c r="J14" s="207"/>
      <c r="K14" s="208"/>
      <c r="L14" s="209"/>
    </row>
    <row r="15" spans="2:13" ht="15.75" hidden="1" x14ac:dyDescent="0.25">
      <c r="B15" s="39" t="s">
        <v>185</v>
      </c>
      <c r="C15" s="212" t="s">
        <v>186</v>
      </c>
      <c r="D15" s="40"/>
      <c r="E15" s="21"/>
      <c r="F15" s="21"/>
      <c r="G15" s="21"/>
      <c r="H15" s="41" t="s">
        <v>187</v>
      </c>
      <c r="J15" s="207"/>
      <c r="K15" s="208"/>
      <c r="L15" s="209"/>
    </row>
    <row r="16" spans="2:13" ht="12.75" hidden="1" customHeight="1" x14ac:dyDescent="0.25">
      <c r="B16" s="383"/>
      <c r="C16" s="24" t="s">
        <v>15</v>
      </c>
      <c r="D16" s="42"/>
      <c r="E16" s="26"/>
      <c r="F16" s="26"/>
      <c r="G16" s="26"/>
      <c r="H16" s="43"/>
      <c r="J16" s="415"/>
      <c r="K16" s="416"/>
      <c r="L16" s="213"/>
    </row>
    <row r="17" spans="2:12" ht="12.75" hidden="1" customHeight="1" x14ac:dyDescent="0.25">
      <c r="B17" s="384"/>
      <c r="C17" s="44" t="s">
        <v>16</v>
      </c>
      <c r="D17" s="29"/>
      <c r="E17" s="30"/>
      <c r="F17" s="45"/>
      <c r="G17" s="45"/>
      <c r="H17" s="46"/>
      <c r="J17" s="415"/>
      <c r="K17" s="416"/>
      <c r="L17" s="209"/>
    </row>
    <row r="18" spans="2:12" ht="25.5" hidden="1" x14ac:dyDescent="0.25">
      <c r="B18" s="384"/>
      <c r="C18" s="47" t="s">
        <v>17</v>
      </c>
      <c r="D18" s="29"/>
      <c r="E18" s="33"/>
      <c r="F18" s="33"/>
      <c r="G18" s="33"/>
      <c r="H18" s="46"/>
      <c r="J18" s="415"/>
      <c r="K18" s="416"/>
      <c r="L18" s="213"/>
    </row>
    <row r="19" spans="2:12" ht="15.75" hidden="1" x14ac:dyDescent="0.25">
      <c r="B19" s="214"/>
      <c r="C19" s="215" t="s">
        <v>39</v>
      </c>
      <c r="D19" s="216"/>
      <c r="E19" s="217"/>
      <c r="F19" s="217"/>
      <c r="G19" s="217"/>
      <c r="H19" s="218"/>
      <c r="J19" s="415"/>
      <c r="K19" s="416"/>
      <c r="L19" s="213"/>
    </row>
    <row r="20" spans="2:12" ht="25.5" hidden="1" x14ac:dyDescent="0.25">
      <c r="B20" s="214"/>
      <c r="C20" s="48" t="s">
        <v>25</v>
      </c>
      <c r="D20" s="219"/>
      <c r="E20" s="50"/>
      <c r="F20" s="50"/>
      <c r="G20" s="50"/>
      <c r="H20" s="211"/>
      <c r="J20" s="415"/>
      <c r="K20" s="416"/>
      <c r="L20" s="213"/>
    </row>
    <row r="21" spans="2:12" ht="25.5" customHeight="1" x14ac:dyDescent="0.25">
      <c r="B21" s="39" t="s">
        <v>188</v>
      </c>
      <c r="C21" s="20" t="s">
        <v>189</v>
      </c>
      <c r="D21" s="68"/>
      <c r="E21" s="21"/>
      <c r="F21" s="40"/>
      <c r="G21" s="40"/>
      <c r="H21" s="69"/>
      <c r="J21" s="415"/>
      <c r="K21" s="416"/>
      <c r="L21" s="209"/>
    </row>
    <row r="22" spans="2:12" ht="15.75" x14ac:dyDescent="0.25">
      <c r="B22" s="377"/>
      <c r="C22" s="24" t="s">
        <v>15</v>
      </c>
      <c r="D22" s="70">
        <v>5</v>
      </c>
      <c r="E22" s="26">
        <v>5</v>
      </c>
      <c r="F22" s="26">
        <v>5</v>
      </c>
      <c r="G22" s="26">
        <v>5</v>
      </c>
      <c r="H22" s="11"/>
      <c r="J22" s="207"/>
      <c r="K22" s="208"/>
      <c r="L22" s="209"/>
    </row>
    <row r="23" spans="2:12" ht="12.75" customHeight="1" x14ac:dyDescent="0.25">
      <c r="B23" s="378"/>
      <c r="C23" s="44" t="s">
        <v>16</v>
      </c>
      <c r="D23" s="71"/>
      <c r="E23" s="72"/>
      <c r="F23" s="29"/>
      <c r="G23" s="29"/>
      <c r="H23" s="67"/>
      <c r="J23" s="412"/>
      <c r="K23" s="413"/>
      <c r="L23" s="209"/>
    </row>
    <row r="24" spans="2:12" ht="25.5" x14ac:dyDescent="0.25">
      <c r="B24" s="378"/>
      <c r="C24" s="47" t="s">
        <v>17</v>
      </c>
      <c r="D24" s="71">
        <v>5</v>
      </c>
      <c r="E24" s="33">
        <v>5</v>
      </c>
      <c r="F24" s="33">
        <v>5</v>
      </c>
      <c r="G24" s="33">
        <v>5</v>
      </c>
      <c r="H24" s="67"/>
      <c r="J24" s="394"/>
      <c r="K24" s="394"/>
      <c r="L24" s="209"/>
    </row>
    <row r="25" spans="2:12" ht="33" customHeight="1" x14ac:dyDescent="0.25">
      <c r="B25" s="39" t="s">
        <v>190</v>
      </c>
      <c r="C25" s="20" t="s">
        <v>191</v>
      </c>
      <c r="D25" s="68"/>
      <c r="E25" s="21"/>
      <c r="F25" s="40"/>
      <c r="G25" s="40"/>
      <c r="H25" s="69" t="s">
        <v>192</v>
      </c>
      <c r="J25" s="394"/>
      <c r="K25" s="394"/>
      <c r="L25" s="157"/>
    </row>
    <row r="26" spans="2:12" ht="15.75" x14ac:dyDescent="0.25">
      <c r="B26" s="377"/>
      <c r="C26" s="24" t="s">
        <v>15</v>
      </c>
      <c r="D26" s="70">
        <v>10</v>
      </c>
      <c r="E26" s="26">
        <v>12</v>
      </c>
      <c r="F26" s="26">
        <v>14</v>
      </c>
      <c r="G26" s="26">
        <v>14</v>
      </c>
      <c r="H26" s="11"/>
      <c r="J26" s="394"/>
      <c r="K26" s="394"/>
      <c r="L26" s="209"/>
    </row>
    <row r="27" spans="2:12" ht="15.75" x14ac:dyDescent="0.25">
      <c r="B27" s="378"/>
      <c r="C27" s="44" t="s">
        <v>16</v>
      </c>
      <c r="D27" s="71"/>
      <c r="E27" s="72"/>
      <c r="F27" s="29"/>
      <c r="G27" s="29"/>
      <c r="H27" s="67"/>
      <c r="J27" s="412"/>
      <c r="K27" s="413"/>
      <c r="L27" s="220"/>
    </row>
    <row r="28" spans="2:12" ht="25.5" x14ac:dyDescent="0.25">
      <c r="B28" s="378"/>
      <c r="C28" s="47" t="s">
        <v>17</v>
      </c>
      <c r="D28" s="71">
        <v>10</v>
      </c>
      <c r="E28" s="33">
        <v>12</v>
      </c>
      <c r="F28" s="33">
        <v>14</v>
      </c>
      <c r="G28" s="33">
        <v>14</v>
      </c>
      <c r="H28" s="67"/>
      <c r="J28" s="394"/>
      <c r="K28" s="394"/>
      <c r="L28" s="220"/>
    </row>
    <row r="29" spans="2:12" ht="25.5" x14ac:dyDescent="0.25">
      <c r="B29" s="151" t="s">
        <v>193</v>
      </c>
      <c r="C29" s="85" t="s">
        <v>194</v>
      </c>
      <c r="D29" s="221"/>
      <c r="E29" s="64"/>
      <c r="F29" s="64"/>
      <c r="G29" s="64"/>
      <c r="H29" s="222"/>
      <c r="J29" s="164"/>
      <c r="K29" s="223"/>
      <c r="L29" s="223"/>
    </row>
    <row r="30" spans="2:12" ht="30" customHeight="1" x14ac:dyDescent="0.25">
      <c r="B30" s="39" t="s">
        <v>195</v>
      </c>
      <c r="C30" s="20" t="s">
        <v>196</v>
      </c>
      <c r="D30" s="68"/>
      <c r="E30" s="21"/>
      <c r="F30" s="40"/>
      <c r="G30" s="40"/>
      <c r="H30" s="69" t="s">
        <v>197</v>
      </c>
      <c r="J30" s="164"/>
      <c r="K30" s="223"/>
      <c r="L30" s="223"/>
    </row>
    <row r="31" spans="2:12" x14ac:dyDescent="0.25">
      <c r="B31" s="377"/>
      <c r="C31" s="24" t="s">
        <v>15</v>
      </c>
      <c r="D31" s="70">
        <v>0</v>
      </c>
      <c r="E31" s="26">
        <v>11</v>
      </c>
      <c r="F31" s="42">
        <v>0</v>
      </c>
      <c r="G31" s="42">
        <v>0</v>
      </c>
      <c r="H31" s="11"/>
      <c r="J31" s="164"/>
      <c r="K31" s="223"/>
      <c r="L31" s="223"/>
    </row>
    <row r="32" spans="2:12" x14ac:dyDescent="0.25">
      <c r="B32" s="378"/>
      <c r="C32" s="44" t="s">
        <v>16</v>
      </c>
      <c r="D32" s="71"/>
      <c r="E32" s="72"/>
      <c r="F32" s="29"/>
      <c r="G32" s="29"/>
      <c r="H32" s="67"/>
      <c r="J32" s="164"/>
      <c r="K32" s="223"/>
      <c r="L32" s="223"/>
    </row>
    <row r="33" spans="2:12" ht="25.5" x14ac:dyDescent="0.25">
      <c r="B33" s="378"/>
      <c r="C33" s="47" t="s">
        <v>17</v>
      </c>
      <c r="D33" s="71">
        <v>0</v>
      </c>
      <c r="E33" s="33">
        <v>11</v>
      </c>
      <c r="F33" s="29">
        <v>0</v>
      </c>
      <c r="G33" s="29">
        <v>0</v>
      </c>
      <c r="H33" s="67"/>
      <c r="J33" s="164"/>
      <c r="K33" s="223"/>
      <c r="L33" s="223"/>
    </row>
    <row r="34" spans="2:12" ht="28.5" customHeight="1" x14ac:dyDescent="0.25">
      <c r="B34" s="39" t="s">
        <v>198</v>
      </c>
      <c r="C34" s="20" t="s">
        <v>199</v>
      </c>
      <c r="D34" s="68"/>
      <c r="E34" s="21"/>
      <c r="F34" s="40"/>
      <c r="G34" s="40"/>
      <c r="H34" s="69"/>
      <c r="J34" s="164"/>
      <c r="K34" s="223"/>
      <c r="L34" s="223"/>
    </row>
    <row r="35" spans="2:12" x14ac:dyDescent="0.25">
      <c r="B35" s="224"/>
      <c r="C35" s="24" t="s">
        <v>15</v>
      </c>
      <c r="D35" s="70">
        <v>0</v>
      </c>
      <c r="E35" s="26">
        <v>16</v>
      </c>
      <c r="F35" s="42">
        <v>30.95</v>
      </c>
      <c r="G35" s="42">
        <v>30.95</v>
      </c>
      <c r="H35" s="11"/>
      <c r="J35" s="164"/>
      <c r="K35" s="223"/>
      <c r="L35" s="223"/>
    </row>
    <row r="36" spans="2:12" x14ac:dyDescent="0.25">
      <c r="B36" s="27"/>
      <c r="C36" s="28" t="s">
        <v>16</v>
      </c>
      <c r="D36" s="29"/>
      <c r="E36" s="30"/>
      <c r="F36" s="30"/>
      <c r="G36" s="30"/>
      <c r="H36" s="31"/>
      <c r="J36" s="164"/>
      <c r="K36" s="223"/>
      <c r="L36" s="223"/>
    </row>
    <row r="37" spans="2:12" ht="25.5" x14ac:dyDescent="0.25">
      <c r="B37" s="225"/>
      <c r="C37" s="32" t="s">
        <v>17</v>
      </c>
      <c r="D37" s="29">
        <v>0</v>
      </c>
      <c r="E37" s="33">
        <v>16</v>
      </c>
      <c r="F37" s="33">
        <v>30.95</v>
      </c>
      <c r="G37" s="33">
        <v>30.95</v>
      </c>
      <c r="H37" s="34"/>
      <c r="J37" s="164"/>
      <c r="K37" s="223"/>
      <c r="L37" s="223"/>
    </row>
    <row r="38" spans="2:12" ht="42.75" customHeight="1" x14ac:dyDescent="0.25">
      <c r="B38" s="39" t="s">
        <v>200</v>
      </c>
      <c r="C38" s="20" t="s">
        <v>201</v>
      </c>
      <c r="D38" s="68"/>
      <c r="E38" s="21"/>
      <c r="F38" s="40"/>
      <c r="G38" s="40"/>
      <c r="H38" s="69" t="s">
        <v>181</v>
      </c>
      <c r="J38" s="164"/>
      <c r="K38" s="223"/>
      <c r="L38" s="223"/>
    </row>
    <row r="39" spans="2:12" x14ac:dyDescent="0.25">
      <c r="B39" s="377"/>
      <c r="C39" s="24" t="s">
        <v>15</v>
      </c>
      <c r="D39" s="70">
        <v>0</v>
      </c>
      <c r="E39" s="26">
        <v>420</v>
      </c>
      <c r="F39" s="42">
        <v>730</v>
      </c>
      <c r="G39" s="42">
        <v>312</v>
      </c>
      <c r="H39" s="11"/>
      <c r="J39" s="164"/>
      <c r="K39" s="223"/>
      <c r="L39" s="223"/>
    </row>
    <row r="40" spans="2:12" x14ac:dyDescent="0.25">
      <c r="B40" s="378"/>
      <c r="C40" s="44" t="s">
        <v>16</v>
      </c>
      <c r="D40" s="71"/>
      <c r="E40" s="72"/>
      <c r="F40" s="29"/>
      <c r="G40" s="29"/>
      <c r="H40" s="67"/>
      <c r="J40" s="226"/>
      <c r="K40" s="196"/>
      <c r="L40" s="196"/>
    </row>
    <row r="41" spans="2:12" ht="25.5" x14ac:dyDescent="0.25">
      <c r="B41" s="378"/>
      <c r="C41" s="47" t="s">
        <v>17</v>
      </c>
      <c r="D41" s="71">
        <v>0</v>
      </c>
      <c r="E41" s="33">
        <v>100</v>
      </c>
      <c r="F41" s="29">
        <v>200</v>
      </c>
      <c r="G41" s="29">
        <v>100</v>
      </c>
      <c r="H41" s="67"/>
      <c r="J41" s="226"/>
      <c r="K41" s="196"/>
      <c r="L41" s="196"/>
    </row>
    <row r="42" spans="2:12" ht="25.5" x14ac:dyDescent="0.25">
      <c r="B42" s="60"/>
      <c r="C42" s="48" t="s">
        <v>25</v>
      </c>
      <c r="D42" s="219">
        <v>0</v>
      </c>
      <c r="E42" s="50">
        <v>320</v>
      </c>
      <c r="F42" s="49">
        <v>530</v>
      </c>
      <c r="G42" s="49">
        <v>212</v>
      </c>
      <c r="H42" s="227"/>
      <c r="J42" s="226"/>
      <c r="K42" s="196"/>
      <c r="L42" s="196"/>
    </row>
    <row r="43" spans="2:12" ht="30" customHeight="1" x14ac:dyDescent="0.25">
      <c r="B43" s="39" t="s">
        <v>202</v>
      </c>
      <c r="C43" s="20" t="s">
        <v>203</v>
      </c>
      <c r="D43" s="68"/>
      <c r="E43" s="21"/>
      <c r="F43" s="40"/>
      <c r="G43" s="40"/>
      <c r="H43" s="69"/>
      <c r="J43" s="226"/>
      <c r="K43" s="196"/>
      <c r="L43" s="196"/>
    </row>
    <row r="44" spans="2:12" x14ac:dyDescent="0.25">
      <c r="B44" s="377"/>
      <c r="C44" s="24" t="s">
        <v>15</v>
      </c>
      <c r="D44" s="70">
        <v>0</v>
      </c>
      <c r="E44" s="26">
        <v>73.209999999999994</v>
      </c>
      <c r="F44" s="42">
        <v>0</v>
      </c>
      <c r="G44" s="42">
        <v>0</v>
      </c>
      <c r="H44" s="11"/>
      <c r="J44" s="226"/>
      <c r="K44" s="196"/>
      <c r="L44" s="196"/>
    </row>
    <row r="45" spans="2:12" x14ac:dyDescent="0.25">
      <c r="B45" s="378"/>
      <c r="C45" s="44" t="s">
        <v>16</v>
      </c>
      <c r="D45" s="71"/>
      <c r="E45" s="72"/>
      <c r="F45" s="29"/>
      <c r="G45" s="29"/>
      <c r="H45" s="67"/>
      <c r="J45" s="226"/>
      <c r="K45" s="196"/>
      <c r="L45" s="196"/>
    </row>
    <row r="46" spans="2:12" ht="25.5" x14ac:dyDescent="0.25">
      <c r="B46" s="378"/>
      <c r="C46" s="47" t="s">
        <v>17</v>
      </c>
      <c r="D46" s="71">
        <v>0</v>
      </c>
      <c r="E46" s="33">
        <v>73.209999999999994</v>
      </c>
      <c r="F46" s="29">
        <v>0</v>
      </c>
      <c r="G46" s="29">
        <v>0</v>
      </c>
      <c r="H46" s="67"/>
      <c r="J46" s="226"/>
      <c r="K46" s="196"/>
      <c r="L46" s="196"/>
    </row>
    <row r="47" spans="2:12" ht="25.5" x14ac:dyDescent="0.25">
      <c r="B47" s="60"/>
      <c r="C47" s="48" t="s">
        <v>25</v>
      </c>
      <c r="D47" s="219">
        <v>0</v>
      </c>
      <c r="E47" s="50">
        <v>73.209999999999994</v>
      </c>
      <c r="F47" s="49">
        <v>0</v>
      </c>
      <c r="G47" s="49">
        <v>0</v>
      </c>
      <c r="H47" s="227"/>
      <c r="J47" s="226"/>
      <c r="K47" s="196"/>
      <c r="L47" s="196"/>
    </row>
    <row r="48" spans="2:12" ht="32.25" customHeight="1" x14ac:dyDescent="0.25">
      <c r="B48" s="39" t="s">
        <v>204</v>
      </c>
      <c r="C48" s="20" t="s">
        <v>205</v>
      </c>
      <c r="D48" s="68"/>
      <c r="E48" s="21"/>
      <c r="F48" s="40"/>
      <c r="G48" s="40"/>
      <c r="H48" s="69" t="s">
        <v>187</v>
      </c>
      <c r="J48" s="226"/>
      <c r="K48" s="196"/>
      <c r="L48" s="196"/>
    </row>
    <row r="49" spans="2:12" x14ac:dyDescent="0.25">
      <c r="B49" s="377"/>
      <c r="C49" s="24" t="s">
        <v>15</v>
      </c>
      <c r="D49" s="70">
        <v>0</v>
      </c>
      <c r="E49" s="26">
        <v>0</v>
      </c>
      <c r="F49" s="42">
        <v>0</v>
      </c>
      <c r="G49" s="42">
        <v>0</v>
      </c>
      <c r="H49" s="11"/>
      <c r="J49" s="226"/>
      <c r="K49" s="196"/>
      <c r="L49" s="196"/>
    </row>
    <row r="50" spans="2:12" x14ac:dyDescent="0.25">
      <c r="B50" s="378"/>
      <c r="C50" s="44" t="s">
        <v>16</v>
      </c>
      <c r="D50" s="71"/>
      <c r="E50" s="72"/>
      <c r="F50" s="29"/>
      <c r="G50" s="29"/>
      <c r="H50" s="67"/>
      <c r="J50" s="226"/>
      <c r="K50" s="196"/>
      <c r="L50" s="196"/>
    </row>
    <row r="51" spans="2:12" x14ac:dyDescent="0.25">
      <c r="B51" s="378"/>
      <c r="C51" s="228" t="s">
        <v>39</v>
      </c>
      <c r="D51" s="229">
        <v>0</v>
      </c>
      <c r="E51" s="64">
        <v>0</v>
      </c>
      <c r="F51" s="63">
        <v>0</v>
      </c>
      <c r="G51" s="63">
        <v>0</v>
      </c>
      <c r="H51" s="67"/>
      <c r="J51" s="226"/>
      <c r="K51" s="196"/>
      <c r="L51" s="196"/>
    </row>
    <row r="52" spans="2:12" ht="42.75" customHeight="1" x14ac:dyDescent="0.25">
      <c r="B52" s="39" t="s">
        <v>206</v>
      </c>
      <c r="C52" s="20" t="s">
        <v>207</v>
      </c>
      <c r="D52" s="68"/>
      <c r="E52" s="21"/>
      <c r="F52" s="40"/>
      <c r="G52" s="40"/>
      <c r="H52" s="69" t="s">
        <v>208</v>
      </c>
      <c r="J52" s="226"/>
      <c r="K52" s="196"/>
      <c r="L52" s="196"/>
    </row>
    <row r="53" spans="2:12" x14ac:dyDescent="0.25">
      <c r="B53" s="377"/>
      <c r="C53" s="24" t="s">
        <v>15</v>
      </c>
      <c r="D53" s="70">
        <v>0</v>
      </c>
      <c r="E53" s="26">
        <v>0</v>
      </c>
      <c r="F53" s="42">
        <v>0</v>
      </c>
      <c r="G53" s="42">
        <v>0</v>
      </c>
      <c r="H53" s="11"/>
    </row>
    <row r="54" spans="2:12" x14ac:dyDescent="0.25">
      <c r="B54" s="378"/>
      <c r="C54" s="44" t="s">
        <v>16</v>
      </c>
      <c r="D54" s="71"/>
      <c r="E54" s="72"/>
      <c r="F54" s="29"/>
      <c r="G54" s="29"/>
      <c r="H54" s="67"/>
    </row>
    <row r="55" spans="2:12" ht="25.5" x14ac:dyDescent="0.25">
      <c r="B55" s="378"/>
      <c r="C55" s="47" t="s">
        <v>17</v>
      </c>
      <c r="D55" s="71">
        <v>0</v>
      </c>
      <c r="E55" s="33">
        <v>0</v>
      </c>
      <c r="F55" s="29">
        <v>0</v>
      </c>
      <c r="G55" s="29">
        <v>0</v>
      </c>
      <c r="H55" s="67"/>
    </row>
    <row r="56" spans="2:12" x14ac:dyDescent="0.25">
      <c r="B56" s="60"/>
      <c r="C56" s="228" t="s">
        <v>39</v>
      </c>
      <c r="D56" s="229">
        <v>0</v>
      </c>
      <c r="E56" s="64">
        <v>0</v>
      </c>
      <c r="F56" s="63">
        <v>0</v>
      </c>
      <c r="G56" s="63">
        <v>0</v>
      </c>
      <c r="H56" s="105"/>
    </row>
    <row r="57" spans="2:12" x14ac:dyDescent="0.25">
      <c r="B57" s="39" t="s">
        <v>209</v>
      </c>
      <c r="C57" s="20" t="s">
        <v>210</v>
      </c>
      <c r="D57" s="68"/>
      <c r="E57" s="21"/>
      <c r="F57" s="40"/>
      <c r="G57" s="40"/>
      <c r="H57" s="69" t="s">
        <v>208</v>
      </c>
    </row>
    <row r="58" spans="2:12" x14ac:dyDescent="0.25">
      <c r="B58" s="377"/>
      <c r="C58" s="24" t="s">
        <v>15</v>
      </c>
      <c r="D58" s="70">
        <v>4</v>
      </c>
      <c r="E58" s="26">
        <v>34.799999999999997</v>
      </c>
      <c r="F58" s="42">
        <v>37.299999999999997</v>
      </c>
      <c r="G58" s="42">
        <v>0</v>
      </c>
      <c r="H58" s="11"/>
    </row>
    <row r="59" spans="2:12" x14ac:dyDescent="0.25">
      <c r="B59" s="378"/>
      <c r="C59" s="44" t="s">
        <v>16</v>
      </c>
      <c r="D59" s="71"/>
      <c r="E59" s="72"/>
      <c r="F59" s="29"/>
      <c r="G59" s="29"/>
      <c r="H59" s="67"/>
    </row>
    <row r="60" spans="2:12" ht="25.5" x14ac:dyDescent="0.25">
      <c r="B60" s="378"/>
      <c r="C60" s="47" t="s">
        <v>17</v>
      </c>
      <c r="D60" s="71">
        <v>4</v>
      </c>
      <c r="E60" s="33">
        <v>34.799999999999997</v>
      </c>
      <c r="F60" s="29">
        <v>37.299999999999997</v>
      </c>
      <c r="G60" s="29">
        <v>0</v>
      </c>
      <c r="H60" s="67"/>
    </row>
    <row r="61" spans="2:12" ht="52.5" customHeight="1" x14ac:dyDescent="0.25">
      <c r="B61" s="39" t="s">
        <v>211</v>
      </c>
      <c r="C61" s="20" t="s">
        <v>212</v>
      </c>
      <c r="D61" s="68"/>
      <c r="E61" s="21"/>
      <c r="F61" s="40"/>
      <c r="G61" s="40"/>
      <c r="H61" s="69" t="s">
        <v>213</v>
      </c>
    </row>
    <row r="62" spans="2:12" x14ac:dyDescent="0.25">
      <c r="B62" s="377"/>
      <c r="C62" s="24" t="s">
        <v>15</v>
      </c>
      <c r="D62" s="70">
        <v>0</v>
      </c>
      <c r="E62" s="26">
        <v>0</v>
      </c>
      <c r="F62" s="42">
        <v>0</v>
      </c>
      <c r="G62" s="42">
        <v>0</v>
      </c>
      <c r="H62" s="11"/>
    </row>
    <row r="63" spans="2:12" x14ac:dyDescent="0.25">
      <c r="B63" s="378"/>
      <c r="C63" s="44" t="s">
        <v>16</v>
      </c>
      <c r="D63" s="71"/>
      <c r="E63" s="72"/>
      <c r="F63" s="29"/>
      <c r="G63" s="29"/>
      <c r="H63" s="67"/>
    </row>
    <row r="64" spans="2:12" ht="25.5" x14ac:dyDescent="0.25">
      <c r="B64" s="378"/>
      <c r="C64" s="47" t="s">
        <v>17</v>
      </c>
      <c r="D64" s="71">
        <v>0</v>
      </c>
      <c r="E64" s="33">
        <v>0</v>
      </c>
      <c r="F64" s="29">
        <v>0</v>
      </c>
      <c r="G64" s="29">
        <v>0</v>
      </c>
      <c r="H64" s="67"/>
    </row>
    <row r="65" spans="2:11" x14ac:dyDescent="0.25">
      <c r="B65" s="60"/>
      <c r="C65" s="228" t="s">
        <v>39</v>
      </c>
      <c r="D65" s="229"/>
      <c r="E65" s="64"/>
      <c r="F65" s="63"/>
      <c r="G65" s="63"/>
      <c r="H65" s="105"/>
    </row>
    <row r="66" spans="2:11" ht="28.5" customHeight="1" x14ac:dyDescent="0.25">
      <c r="B66" s="156" t="s">
        <v>214</v>
      </c>
      <c r="C66" s="20" t="s">
        <v>215</v>
      </c>
      <c r="D66" s="68"/>
      <c r="E66" s="21"/>
      <c r="F66" s="40"/>
      <c r="G66" s="40"/>
      <c r="H66" s="69" t="s">
        <v>184</v>
      </c>
    </row>
    <row r="67" spans="2:11" x14ac:dyDescent="0.25">
      <c r="B67" s="377"/>
      <c r="C67" s="24" t="s">
        <v>15</v>
      </c>
      <c r="D67" s="70">
        <v>0</v>
      </c>
      <c r="E67" s="26">
        <v>97</v>
      </c>
      <c r="F67" s="42">
        <v>89.5</v>
      </c>
      <c r="G67" s="42">
        <v>89.5</v>
      </c>
      <c r="H67" s="11"/>
    </row>
    <row r="68" spans="2:11" x14ac:dyDescent="0.25">
      <c r="B68" s="378"/>
      <c r="C68" s="44" t="s">
        <v>16</v>
      </c>
      <c r="D68" s="71"/>
      <c r="E68" s="72"/>
      <c r="F68" s="29"/>
      <c r="G68" s="29"/>
      <c r="H68" s="67"/>
    </row>
    <row r="69" spans="2:11" ht="25.5" x14ac:dyDescent="0.25">
      <c r="B69" s="378"/>
      <c r="C69" s="47" t="s">
        <v>17</v>
      </c>
      <c r="D69" s="71"/>
      <c r="E69" s="33">
        <v>17</v>
      </c>
      <c r="F69" s="29">
        <v>12</v>
      </c>
      <c r="G69" s="29">
        <v>12</v>
      </c>
      <c r="H69" s="67"/>
    </row>
    <row r="70" spans="2:11" ht="25.5" x14ac:dyDescent="0.25">
      <c r="B70" s="162"/>
      <c r="C70" s="48" t="s">
        <v>25</v>
      </c>
      <c r="D70" s="219">
        <v>0</v>
      </c>
      <c r="E70" s="50">
        <v>80</v>
      </c>
      <c r="F70" s="49">
        <v>77.5</v>
      </c>
      <c r="G70" s="49">
        <v>77.5</v>
      </c>
      <c r="H70" s="227"/>
    </row>
    <row r="71" spans="2:11" x14ac:dyDescent="0.25">
      <c r="B71" s="127"/>
      <c r="C71" s="128" t="s">
        <v>16</v>
      </c>
      <c r="D71" s="129"/>
      <c r="E71" s="129"/>
      <c r="F71" s="129"/>
      <c r="G71" s="129"/>
      <c r="H71" s="130"/>
      <c r="K71" s="142"/>
    </row>
    <row r="72" spans="2:11" ht="25.5" x14ac:dyDescent="0.25">
      <c r="B72" s="127"/>
      <c r="C72" s="128" t="s">
        <v>17</v>
      </c>
      <c r="D72" s="131"/>
      <c r="E72" s="230"/>
      <c r="F72" s="230"/>
      <c r="G72" s="230"/>
      <c r="H72" s="130"/>
      <c r="K72" s="142"/>
    </row>
    <row r="73" spans="2:11" ht="25.5" x14ac:dyDescent="0.25">
      <c r="B73" s="169"/>
      <c r="C73" s="133" t="s">
        <v>114</v>
      </c>
      <c r="D73" s="134">
        <f>D7+D11+D22+D26+D31+D35+D39+D44+D49+D53+D58+D67</f>
        <v>81</v>
      </c>
      <c r="E73" s="134">
        <f>E7+E11+E22+E26+E31+E35+E39+E44+E49+E53+E58+E62+E67</f>
        <v>706.20999999999992</v>
      </c>
      <c r="F73" s="134">
        <f t="shared" ref="F73:G73" si="0">F7+F11+F22+F26+F31+F35+F39+F44+F49+F53+F58+F62+F67</f>
        <v>943.94999999999993</v>
      </c>
      <c r="G73" s="134">
        <f t="shared" si="0"/>
        <v>488.65</v>
      </c>
      <c r="H73" s="119"/>
      <c r="K73" s="142"/>
    </row>
    <row r="74" spans="2:11" x14ac:dyDescent="0.25">
      <c r="B74" s="171"/>
      <c r="C74" s="136" t="s">
        <v>115</v>
      </c>
      <c r="D74" s="137"/>
      <c r="E74" s="129">
        <v>97</v>
      </c>
      <c r="F74" s="129">
        <v>89.5</v>
      </c>
      <c r="G74" s="129">
        <v>89.5</v>
      </c>
      <c r="H74" s="130"/>
      <c r="K74" s="142"/>
    </row>
    <row r="75" spans="2:11" ht="25.5" x14ac:dyDescent="0.25">
      <c r="B75" s="171"/>
      <c r="C75" s="136" t="s">
        <v>116</v>
      </c>
      <c r="D75" s="137"/>
      <c r="E75" s="231" t="s">
        <v>216</v>
      </c>
      <c r="F75" s="138" t="s">
        <v>217</v>
      </c>
      <c r="G75" s="231" t="s">
        <v>218</v>
      </c>
      <c r="H75" s="130"/>
      <c r="K75" s="142"/>
    </row>
    <row r="80" spans="2:11" ht="25.5" x14ac:dyDescent="0.25">
      <c r="C80" s="32" t="s">
        <v>17</v>
      </c>
      <c r="D80" s="29">
        <f>D69+D60+D55+D46+D41+D37+D33+D28+D24+D13+D9</f>
        <v>81</v>
      </c>
      <c r="E80" s="29">
        <f t="shared" ref="E80:G80" si="1">E69+E60+E55+E46+E41+E37+E33+E28+E24+E13+E9</f>
        <v>306.20999999999998</v>
      </c>
      <c r="F80" s="29">
        <f t="shared" si="1"/>
        <v>336.45</v>
      </c>
      <c r="G80" s="29">
        <f t="shared" si="1"/>
        <v>199.14999999999998</v>
      </c>
    </row>
    <row r="81" spans="3:7" ht="25.5" x14ac:dyDescent="0.25">
      <c r="C81" s="48" t="s">
        <v>25</v>
      </c>
      <c r="D81" s="29">
        <f>D47+D42+D14</f>
        <v>0</v>
      </c>
      <c r="E81" s="29">
        <f t="shared" ref="E81:G81" si="2">E47+E42+E14</f>
        <v>393.21</v>
      </c>
      <c r="F81" s="29">
        <f t="shared" si="2"/>
        <v>530</v>
      </c>
      <c r="G81" s="29">
        <f t="shared" si="2"/>
        <v>212</v>
      </c>
    </row>
    <row r="82" spans="3:7" x14ac:dyDescent="0.25">
      <c r="C82" s="91" t="s">
        <v>39</v>
      </c>
      <c r="D82" s="29">
        <v>0</v>
      </c>
      <c r="E82" s="29">
        <v>0</v>
      </c>
      <c r="F82" s="29">
        <v>0</v>
      </c>
      <c r="G82" s="29">
        <v>0</v>
      </c>
    </row>
    <row r="83" spans="3:7" x14ac:dyDescent="0.25">
      <c r="C83" s="106" t="s">
        <v>77</v>
      </c>
      <c r="D83" s="29">
        <v>0</v>
      </c>
      <c r="E83" s="29">
        <v>0</v>
      </c>
      <c r="F83" s="29">
        <v>0</v>
      </c>
      <c r="G83" s="29">
        <v>0</v>
      </c>
    </row>
    <row r="84" spans="3:7" x14ac:dyDescent="0.25">
      <c r="C84" s="140" t="s">
        <v>120</v>
      </c>
      <c r="D84" s="29">
        <v>0</v>
      </c>
      <c r="E84" s="29">
        <v>0</v>
      </c>
      <c r="F84" s="29">
        <v>0</v>
      </c>
      <c r="G84" s="29">
        <v>0</v>
      </c>
    </row>
  </sheetData>
  <mergeCells count="28">
    <mergeCell ref="B67:B69"/>
    <mergeCell ref="B39:B41"/>
    <mergeCell ref="B44:B46"/>
    <mergeCell ref="B49:B51"/>
    <mergeCell ref="B53:B55"/>
    <mergeCell ref="B58:B60"/>
    <mergeCell ref="B62:B64"/>
    <mergeCell ref="B31:B33"/>
    <mergeCell ref="B16:B18"/>
    <mergeCell ref="J16:J17"/>
    <mergeCell ref="K16:K17"/>
    <mergeCell ref="J18:J21"/>
    <mergeCell ref="K18:K21"/>
    <mergeCell ref="B22:B24"/>
    <mergeCell ref="J23:J24"/>
    <mergeCell ref="K23:K24"/>
    <mergeCell ref="J25:J26"/>
    <mergeCell ref="K25:K26"/>
    <mergeCell ref="B26:B28"/>
    <mergeCell ref="J27:J28"/>
    <mergeCell ref="K27:K28"/>
    <mergeCell ref="B2:H2"/>
    <mergeCell ref="B7:B9"/>
    <mergeCell ref="J7:J9"/>
    <mergeCell ref="K7:K9"/>
    <mergeCell ref="J10:J11"/>
    <mergeCell ref="K10:K11"/>
    <mergeCell ref="B11:B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93A4-DCD5-49AB-BD92-B575C388E831}">
  <dimension ref="B2:N133"/>
  <sheetViews>
    <sheetView showGridLines="0" topLeftCell="A115" zoomScale="70" zoomScaleNormal="70" workbookViewId="0">
      <selection activeCell="D129" sqref="D129:G133"/>
    </sheetView>
  </sheetViews>
  <sheetFormatPr defaultColWidth="9.140625" defaultRowHeight="12.75" x14ac:dyDescent="0.25"/>
  <cols>
    <col min="1" max="1" width="2.5703125" style="2" customWidth="1"/>
    <col min="2" max="2" width="17.7109375" style="2" customWidth="1"/>
    <col min="3" max="3" width="49.28515625" style="142" customWidth="1"/>
    <col min="4" max="4" width="14.7109375" style="1" customWidth="1"/>
    <col min="5" max="7" width="14.7109375" style="143" customWidth="1"/>
    <col min="8" max="8" width="14.7109375" style="1" customWidth="1"/>
    <col min="9" max="10" width="15" style="1" hidden="1" customWidth="1"/>
    <col min="11" max="11" width="13.7109375" style="142" customWidth="1"/>
    <col min="12" max="12" width="28.7109375" style="2" customWidth="1"/>
    <col min="13" max="13" width="15.42578125" style="2" customWidth="1"/>
    <col min="14" max="14" width="19" style="2" customWidth="1"/>
    <col min="15" max="16384" width="9.140625" style="2"/>
  </cols>
  <sheetData>
    <row r="2" spans="2:14" ht="39.6" customHeight="1" x14ac:dyDescent="0.25">
      <c r="B2" s="379" t="s">
        <v>219</v>
      </c>
      <c r="C2" s="379"/>
      <c r="D2" s="379"/>
      <c r="E2" s="379"/>
      <c r="F2" s="379"/>
      <c r="G2" s="379"/>
      <c r="H2" s="379"/>
    </row>
    <row r="3" spans="2:14" ht="55.5" customHeight="1" x14ac:dyDescent="0.25">
      <c r="B3" s="3" t="s">
        <v>1</v>
      </c>
      <c r="C3" s="4" t="s">
        <v>2</v>
      </c>
      <c r="D3" s="5" t="s">
        <v>3</v>
      </c>
      <c r="E3" s="144" t="s">
        <v>4</v>
      </c>
      <c r="F3" s="144" t="s">
        <v>5</v>
      </c>
      <c r="G3" s="144" t="s">
        <v>6</v>
      </c>
      <c r="H3" s="4" t="s">
        <v>7</v>
      </c>
      <c r="I3" s="6" t="s">
        <v>8</v>
      </c>
      <c r="J3" s="6" t="s">
        <v>9</v>
      </c>
      <c r="L3" s="7"/>
      <c r="M3" s="7"/>
    </row>
    <row r="4" spans="2:14" x14ac:dyDescent="0.25">
      <c r="B4" s="146">
        <v>1</v>
      </c>
      <c r="C4" s="146">
        <v>2</v>
      </c>
      <c r="D4" s="147">
        <v>4</v>
      </c>
      <c r="E4" s="146">
        <v>5</v>
      </c>
      <c r="F4" s="146">
        <v>6</v>
      </c>
      <c r="G4" s="146">
        <v>7</v>
      </c>
      <c r="H4" s="146">
        <v>8</v>
      </c>
      <c r="I4" s="148">
        <v>9</v>
      </c>
      <c r="J4" s="148">
        <v>10</v>
      </c>
      <c r="L4" s="12"/>
      <c r="M4" s="13"/>
    </row>
    <row r="5" spans="2:14" ht="27.75" customHeight="1" x14ac:dyDescent="0.25">
      <c r="B5" s="151" t="s">
        <v>220</v>
      </c>
      <c r="C5" s="151" t="s">
        <v>221</v>
      </c>
      <c r="D5" s="152"/>
      <c r="E5" s="153"/>
      <c r="F5" s="153"/>
      <c r="G5" s="153"/>
      <c r="H5" s="154"/>
      <c r="L5" s="18"/>
      <c r="M5" s="18"/>
    </row>
    <row r="6" spans="2:14" ht="25.5" x14ac:dyDescent="0.25">
      <c r="B6" s="39" t="s">
        <v>222</v>
      </c>
      <c r="C6" s="20" t="s">
        <v>223</v>
      </c>
      <c r="D6" s="40"/>
      <c r="E6" s="21"/>
      <c r="F6" s="22"/>
      <c r="G6" s="22"/>
      <c r="H6" s="41"/>
      <c r="J6" s="232"/>
      <c r="K6" s="233"/>
      <c r="L6" s="234"/>
    </row>
    <row r="7" spans="2:14" ht="12.75" customHeight="1" x14ac:dyDescent="0.25">
      <c r="B7" s="377"/>
      <c r="C7" s="24" t="s">
        <v>15</v>
      </c>
      <c r="D7" s="42">
        <v>123.9</v>
      </c>
      <c r="E7" s="26">
        <v>197.25</v>
      </c>
      <c r="F7" s="26">
        <v>203.8</v>
      </c>
      <c r="G7" s="26">
        <v>203.8</v>
      </c>
      <c r="H7" s="43"/>
      <c r="J7" s="235"/>
      <c r="K7" s="236"/>
      <c r="L7" s="237"/>
    </row>
    <row r="8" spans="2:14" ht="12.75" customHeight="1" x14ac:dyDescent="0.25">
      <c r="B8" s="378"/>
      <c r="C8" s="44" t="s">
        <v>16</v>
      </c>
      <c r="D8" s="29"/>
      <c r="E8" s="30"/>
      <c r="F8" s="45"/>
      <c r="G8" s="45"/>
      <c r="H8" s="46"/>
      <c r="J8" s="235"/>
      <c r="K8" s="236"/>
      <c r="L8" s="237"/>
      <c r="M8" s="238"/>
      <c r="N8" s="95"/>
    </row>
    <row r="9" spans="2:14" ht="18" customHeight="1" x14ac:dyDescent="0.25">
      <c r="B9" s="378"/>
      <c r="C9" s="329" t="s">
        <v>39</v>
      </c>
      <c r="D9" s="251">
        <v>123.9</v>
      </c>
      <c r="E9" s="252">
        <v>197.25</v>
      </c>
      <c r="F9" s="252">
        <v>203.8</v>
      </c>
      <c r="G9" s="252">
        <v>203.8</v>
      </c>
      <c r="H9" s="331"/>
      <c r="J9" s="417"/>
      <c r="K9" s="239"/>
      <c r="L9" s="240"/>
      <c r="M9" s="239"/>
      <c r="N9" s="95"/>
    </row>
    <row r="10" spans="2:14" ht="25.5" x14ac:dyDescent="0.25">
      <c r="B10" s="39" t="s">
        <v>224</v>
      </c>
      <c r="C10" s="20" t="s">
        <v>225</v>
      </c>
      <c r="D10" s="40"/>
      <c r="E10" s="21"/>
      <c r="F10" s="21"/>
      <c r="G10" s="21"/>
      <c r="H10" s="177"/>
      <c r="J10" s="418"/>
      <c r="K10" s="239"/>
      <c r="L10" s="240"/>
      <c r="M10" s="239"/>
      <c r="N10" s="95"/>
    </row>
    <row r="11" spans="2:14" ht="12.75" customHeight="1" x14ac:dyDescent="0.25">
      <c r="B11" s="377"/>
      <c r="C11" s="24" t="s">
        <v>15</v>
      </c>
      <c r="D11" s="42">
        <v>3.7</v>
      </c>
      <c r="E11" s="26">
        <v>3.5</v>
      </c>
      <c r="F11" s="26">
        <v>4</v>
      </c>
      <c r="G11" s="26">
        <v>4</v>
      </c>
      <c r="H11" s="43"/>
      <c r="J11" s="235"/>
      <c r="K11" s="239"/>
      <c r="L11" s="240"/>
      <c r="M11" s="239"/>
      <c r="N11" s="95"/>
    </row>
    <row r="12" spans="2:14" ht="18.75" customHeight="1" x14ac:dyDescent="0.25">
      <c r="B12" s="378"/>
      <c r="C12" s="44" t="s">
        <v>16</v>
      </c>
      <c r="D12" s="29"/>
      <c r="E12" s="30"/>
      <c r="F12" s="45"/>
      <c r="G12" s="45"/>
      <c r="H12" s="46"/>
      <c r="J12" s="417"/>
      <c r="K12" s="239"/>
      <c r="L12" s="240"/>
      <c r="M12" s="239"/>
      <c r="N12" s="95"/>
    </row>
    <row r="13" spans="2:14" ht="18" customHeight="1" x14ac:dyDescent="0.25">
      <c r="B13" s="378"/>
      <c r="C13" s="329" t="s">
        <v>39</v>
      </c>
      <c r="D13" s="251">
        <v>3.7</v>
      </c>
      <c r="E13" s="247">
        <v>3.5</v>
      </c>
      <c r="F13" s="247">
        <v>4</v>
      </c>
      <c r="G13" s="247">
        <v>4</v>
      </c>
      <c r="H13" s="331"/>
      <c r="J13" s="418"/>
      <c r="K13" s="239"/>
      <c r="L13" s="240"/>
      <c r="M13" s="239"/>
      <c r="N13" s="95"/>
    </row>
    <row r="14" spans="2:14" ht="25.5" x14ac:dyDescent="0.25">
      <c r="B14" s="39" t="s">
        <v>226</v>
      </c>
      <c r="C14" s="20" t="s">
        <v>227</v>
      </c>
      <c r="D14" s="40"/>
      <c r="E14" s="21"/>
      <c r="F14" s="21"/>
      <c r="G14" s="21"/>
      <c r="H14" s="177" t="s">
        <v>228</v>
      </c>
      <c r="J14" s="241"/>
      <c r="K14" s="239"/>
      <c r="L14" s="240"/>
      <c r="M14" s="239"/>
      <c r="N14" s="95"/>
    </row>
    <row r="15" spans="2:14" ht="12.75" customHeight="1" x14ac:dyDescent="0.25">
      <c r="B15" s="377"/>
      <c r="C15" s="24" t="s">
        <v>15</v>
      </c>
      <c r="D15" s="42">
        <v>0</v>
      </c>
      <c r="E15" s="26">
        <v>0</v>
      </c>
      <c r="F15" s="26">
        <v>0</v>
      </c>
      <c r="G15" s="26">
        <v>0</v>
      </c>
      <c r="H15" s="43"/>
      <c r="J15" s="235"/>
      <c r="K15" s="239"/>
      <c r="L15" s="240"/>
      <c r="M15" s="239"/>
      <c r="N15" s="95"/>
    </row>
    <row r="16" spans="2:14" ht="12.75" customHeight="1" x14ac:dyDescent="0.25">
      <c r="B16" s="378"/>
      <c r="C16" s="44" t="s">
        <v>16</v>
      </c>
      <c r="D16" s="29"/>
      <c r="E16" s="30"/>
      <c r="F16" s="45"/>
      <c r="G16" s="45"/>
      <c r="H16" s="46"/>
      <c r="J16" s="417"/>
      <c r="K16" s="239"/>
      <c r="L16" s="240"/>
      <c r="M16" s="239"/>
      <c r="N16" s="95"/>
    </row>
    <row r="17" spans="2:14" ht="25.5" x14ac:dyDescent="0.25">
      <c r="B17" s="378"/>
      <c r="C17" s="47" t="s">
        <v>17</v>
      </c>
      <c r="D17" s="29">
        <v>0</v>
      </c>
      <c r="E17" s="33">
        <v>0</v>
      </c>
      <c r="F17" s="45">
        <v>0</v>
      </c>
      <c r="G17" s="45">
        <v>0</v>
      </c>
      <c r="H17" s="46"/>
      <c r="J17" s="418"/>
      <c r="K17" s="239"/>
      <c r="L17" s="240"/>
      <c r="M17" s="239"/>
      <c r="N17" s="95"/>
    </row>
    <row r="18" spans="2:14" ht="12.75" customHeight="1" x14ac:dyDescent="0.25">
      <c r="B18" s="378"/>
      <c r="C18" s="329" t="s">
        <v>39</v>
      </c>
      <c r="D18" s="330">
        <v>0</v>
      </c>
      <c r="E18" s="251">
        <v>0</v>
      </c>
      <c r="F18" s="252">
        <v>0</v>
      </c>
      <c r="G18" s="252">
        <v>0</v>
      </c>
      <c r="H18" s="331"/>
      <c r="J18" s="418"/>
      <c r="K18" s="239"/>
      <c r="L18" s="240"/>
      <c r="M18" s="239"/>
      <c r="N18" s="95"/>
    </row>
    <row r="19" spans="2:14" ht="25.5" x14ac:dyDescent="0.25">
      <c r="B19" s="39" t="s">
        <v>229</v>
      </c>
      <c r="C19" s="20" t="s">
        <v>230</v>
      </c>
      <c r="D19" s="40"/>
      <c r="E19" s="21"/>
      <c r="F19" s="21"/>
      <c r="G19" s="21"/>
      <c r="H19" s="177"/>
      <c r="J19" s="418"/>
      <c r="K19" s="239"/>
      <c r="L19" s="240"/>
      <c r="M19" s="239"/>
      <c r="N19" s="95"/>
    </row>
    <row r="20" spans="2:14" ht="12.75" customHeight="1" x14ac:dyDescent="0.25">
      <c r="B20" s="383"/>
      <c r="C20" s="24" t="s">
        <v>15</v>
      </c>
      <c r="D20" s="42">
        <v>37</v>
      </c>
      <c r="E20" s="26">
        <v>37</v>
      </c>
      <c r="F20" s="26">
        <v>40</v>
      </c>
      <c r="G20" s="26">
        <v>45</v>
      </c>
      <c r="H20" s="43"/>
      <c r="J20" s="418"/>
      <c r="K20" s="239"/>
      <c r="L20" s="240"/>
      <c r="M20" s="239"/>
      <c r="N20" s="95"/>
    </row>
    <row r="21" spans="2:14" ht="12.75" customHeight="1" x14ac:dyDescent="0.25">
      <c r="B21" s="384"/>
      <c r="C21" s="44" t="s">
        <v>16</v>
      </c>
      <c r="D21" s="29"/>
      <c r="E21" s="30"/>
      <c r="F21" s="45"/>
      <c r="G21" s="45"/>
      <c r="H21" s="46"/>
      <c r="J21" s="235"/>
      <c r="K21" s="239"/>
      <c r="L21" s="240"/>
      <c r="M21" s="239"/>
      <c r="N21" s="95"/>
    </row>
    <row r="22" spans="2:14" ht="25.5" x14ac:dyDescent="0.25">
      <c r="B22" s="384"/>
      <c r="C22" s="47" t="s">
        <v>17</v>
      </c>
      <c r="D22" s="100">
        <v>37</v>
      </c>
      <c r="E22" s="72">
        <v>37</v>
      </c>
      <c r="F22" s="72">
        <v>40</v>
      </c>
      <c r="G22" s="72">
        <v>45</v>
      </c>
      <c r="H22" s="46"/>
      <c r="J22" s="242"/>
      <c r="K22" s="332"/>
      <c r="L22" s="240"/>
      <c r="M22" s="239"/>
      <c r="N22" s="95"/>
    </row>
    <row r="23" spans="2:14" ht="25.5" x14ac:dyDescent="0.25">
      <c r="B23" s="39" t="s">
        <v>231</v>
      </c>
      <c r="C23" s="20" t="s">
        <v>232</v>
      </c>
      <c r="D23" s="68"/>
      <c r="E23" s="21"/>
      <c r="F23" s="40"/>
      <c r="G23" s="40"/>
      <c r="H23" s="69" t="s">
        <v>233</v>
      </c>
      <c r="J23" s="417"/>
      <c r="K23" s="332"/>
      <c r="L23" s="240"/>
      <c r="M23" s="239"/>
      <c r="N23" s="95"/>
    </row>
    <row r="24" spans="2:14" ht="15.75" customHeight="1" x14ac:dyDescent="0.25">
      <c r="B24" s="377"/>
      <c r="C24" s="24" t="s">
        <v>15</v>
      </c>
      <c r="D24" s="70">
        <v>380</v>
      </c>
      <c r="E24" s="26">
        <f>SUM(E26:E27)</f>
        <v>1510.5</v>
      </c>
      <c r="F24" s="26">
        <f t="shared" ref="F24:G24" si="0">SUM(F26:F27)</f>
        <v>1675.9</v>
      </c>
      <c r="G24" s="26">
        <f t="shared" si="0"/>
        <v>1741.4</v>
      </c>
      <c r="H24" s="11"/>
      <c r="J24" s="418"/>
      <c r="K24" s="332"/>
      <c r="L24" s="240"/>
      <c r="M24" s="239"/>
      <c r="N24" s="95"/>
    </row>
    <row r="25" spans="2:14" ht="12.75" customHeight="1" x14ac:dyDescent="0.25">
      <c r="B25" s="378"/>
      <c r="C25" s="44" t="s">
        <v>16</v>
      </c>
      <c r="D25" s="71"/>
      <c r="E25" s="72"/>
      <c r="F25" s="29"/>
      <c r="G25" s="29"/>
      <c r="H25" s="67"/>
      <c r="J25" s="417"/>
      <c r="K25" s="332"/>
      <c r="L25" s="240"/>
      <c r="M25" s="239"/>
      <c r="N25" s="95"/>
    </row>
    <row r="26" spans="2:14" ht="25.5" x14ac:dyDescent="0.25">
      <c r="B26" s="378"/>
      <c r="C26" s="47" t="s">
        <v>17</v>
      </c>
      <c r="D26" s="71">
        <v>850</v>
      </c>
      <c r="E26" s="33">
        <v>900</v>
      </c>
      <c r="F26" s="33">
        <v>1000</v>
      </c>
      <c r="G26" s="33">
        <v>1000</v>
      </c>
      <c r="H26" s="67"/>
      <c r="J26" s="418"/>
      <c r="K26" s="332"/>
      <c r="L26" s="240"/>
      <c r="M26" s="239"/>
      <c r="N26" s="95"/>
    </row>
    <row r="27" spans="2:14" ht="12.75" customHeight="1" x14ac:dyDescent="0.25">
      <c r="B27" s="60"/>
      <c r="C27" s="245" t="s">
        <v>39</v>
      </c>
      <c r="D27" s="246">
        <v>564.5</v>
      </c>
      <c r="E27" s="247">
        <v>610.5</v>
      </c>
      <c r="F27" s="247">
        <v>675.9</v>
      </c>
      <c r="G27" s="247">
        <v>741.4</v>
      </c>
      <c r="H27" s="328"/>
      <c r="J27" s="235"/>
      <c r="K27" s="239"/>
      <c r="L27" s="240"/>
      <c r="M27" s="239"/>
      <c r="N27" s="95"/>
    </row>
    <row r="28" spans="2:14" ht="33" customHeight="1" x14ac:dyDescent="0.25">
      <c r="B28" s="39" t="s">
        <v>234</v>
      </c>
      <c r="C28" s="20" t="s">
        <v>235</v>
      </c>
      <c r="D28" s="68"/>
      <c r="E28" s="21"/>
      <c r="F28" s="40"/>
      <c r="G28" s="40"/>
      <c r="H28" s="69"/>
      <c r="J28" s="235"/>
      <c r="K28" s="239"/>
      <c r="L28" s="240"/>
      <c r="M28" s="239"/>
      <c r="N28" s="95"/>
    </row>
    <row r="29" spans="2:14" ht="15.75" customHeight="1" x14ac:dyDescent="0.25">
      <c r="B29" s="377"/>
      <c r="C29" s="24" t="s">
        <v>15</v>
      </c>
      <c r="D29" s="70">
        <v>0</v>
      </c>
      <c r="E29" s="26">
        <v>80</v>
      </c>
      <c r="F29" s="26">
        <v>80</v>
      </c>
      <c r="G29" s="26">
        <v>80</v>
      </c>
      <c r="H29" s="11"/>
      <c r="J29" s="417"/>
      <c r="K29" s="239"/>
      <c r="L29" s="240"/>
      <c r="M29" s="239"/>
      <c r="N29" s="95"/>
    </row>
    <row r="30" spans="2:14" ht="14.25" customHeight="1" x14ac:dyDescent="0.25">
      <c r="B30" s="378"/>
      <c r="C30" s="44" t="s">
        <v>16</v>
      </c>
      <c r="D30" s="71"/>
      <c r="E30" s="72"/>
      <c r="F30" s="29"/>
      <c r="G30" s="29"/>
      <c r="H30" s="67"/>
      <c r="J30" s="418"/>
      <c r="K30" s="239"/>
      <c r="L30" s="240"/>
      <c r="M30" s="239"/>
      <c r="N30" s="95"/>
    </row>
    <row r="31" spans="2:14" ht="25.5" x14ac:dyDescent="0.25">
      <c r="B31" s="378"/>
      <c r="C31" s="47" t="s">
        <v>17</v>
      </c>
      <c r="D31" s="71">
        <v>0</v>
      </c>
      <c r="E31" s="33">
        <v>80</v>
      </c>
      <c r="F31" s="33">
        <v>80</v>
      </c>
      <c r="G31" s="33">
        <v>80</v>
      </c>
      <c r="H31" s="67"/>
      <c r="J31" s="235"/>
      <c r="K31" s="239"/>
      <c r="L31" s="240"/>
      <c r="M31" s="239"/>
      <c r="N31" s="95"/>
    </row>
    <row r="32" spans="2:14" ht="25.5" x14ac:dyDescent="0.25">
      <c r="B32" s="39" t="s">
        <v>236</v>
      </c>
      <c r="C32" s="20" t="s">
        <v>237</v>
      </c>
      <c r="D32" s="68"/>
      <c r="E32" s="21"/>
      <c r="F32" s="40"/>
      <c r="G32" s="40"/>
      <c r="H32" s="69"/>
      <c r="J32" s="417"/>
      <c r="K32" s="239"/>
      <c r="L32" s="240"/>
      <c r="M32" s="239"/>
      <c r="N32" s="95"/>
    </row>
    <row r="33" spans="2:14" ht="15.75" customHeight="1" x14ac:dyDescent="0.25">
      <c r="B33" s="377"/>
      <c r="C33" s="24" t="s">
        <v>15</v>
      </c>
      <c r="D33" s="243">
        <v>5888.7</v>
      </c>
      <c r="E33" s="244">
        <v>4313</v>
      </c>
      <c r="F33" s="244">
        <v>4313</v>
      </c>
      <c r="G33" s="244">
        <v>4313</v>
      </c>
      <c r="H33" s="99"/>
      <c r="J33" s="418"/>
      <c r="K33" s="239"/>
      <c r="L33" s="240"/>
      <c r="M33" s="239"/>
      <c r="N33" s="95"/>
    </row>
    <row r="34" spans="2:14" ht="15.75" customHeight="1" x14ac:dyDescent="0.25">
      <c r="B34" s="378"/>
      <c r="C34" s="44" t="s">
        <v>16</v>
      </c>
      <c r="D34" s="71"/>
      <c r="E34" s="77"/>
      <c r="F34" s="78"/>
      <c r="G34" s="78"/>
      <c r="H34" s="327"/>
      <c r="J34" s="417"/>
      <c r="K34" s="239"/>
      <c r="L34" s="240"/>
      <c r="M34" s="239"/>
      <c r="N34" s="95"/>
    </row>
    <row r="35" spans="2:14" ht="25.5" customHeight="1" x14ac:dyDescent="0.25">
      <c r="B35" s="378"/>
      <c r="C35" s="47" t="s">
        <v>17</v>
      </c>
      <c r="D35" s="71">
        <v>2857.1</v>
      </c>
      <c r="E35" s="79">
        <v>2810</v>
      </c>
      <c r="F35" s="79">
        <v>2810</v>
      </c>
      <c r="G35" s="79">
        <v>2810</v>
      </c>
      <c r="H35" s="327"/>
      <c r="J35" s="418"/>
      <c r="K35" s="239"/>
      <c r="L35" s="240"/>
      <c r="M35" s="239"/>
      <c r="N35" s="95"/>
    </row>
    <row r="36" spans="2:14" ht="19.5" customHeight="1" x14ac:dyDescent="0.25">
      <c r="B36" s="60"/>
      <c r="C36" s="245" t="s">
        <v>39</v>
      </c>
      <c r="D36" s="246">
        <v>0</v>
      </c>
      <c r="E36" s="247">
        <v>469.8</v>
      </c>
      <c r="F36" s="247">
        <v>469.8</v>
      </c>
      <c r="G36" s="247">
        <v>469.8</v>
      </c>
      <c r="H36" s="328"/>
      <c r="J36" s="241"/>
      <c r="K36" s="239"/>
      <c r="L36" s="240"/>
      <c r="M36" s="239"/>
      <c r="N36" s="95"/>
    </row>
    <row r="37" spans="2:14" ht="25.5" customHeight="1" x14ac:dyDescent="0.25">
      <c r="B37" s="60"/>
      <c r="C37" s="48" t="s">
        <v>25</v>
      </c>
      <c r="D37" s="219">
        <v>2077.9</v>
      </c>
      <c r="E37" s="50">
        <v>377.1</v>
      </c>
      <c r="F37" s="50">
        <v>377.1</v>
      </c>
      <c r="G37" s="50">
        <v>377.1</v>
      </c>
      <c r="H37" s="227"/>
      <c r="J37" s="241"/>
      <c r="K37" s="239"/>
      <c r="L37" s="240"/>
      <c r="M37" s="239"/>
      <c r="N37" s="95"/>
    </row>
    <row r="38" spans="2:14" ht="16.5" customHeight="1" x14ac:dyDescent="0.25">
      <c r="B38" s="60"/>
      <c r="C38" s="103" t="s">
        <v>77</v>
      </c>
      <c r="D38" s="216">
        <v>549.9</v>
      </c>
      <c r="E38" s="217">
        <v>656.1</v>
      </c>
      <c r="F38" s="217">
        <v>656.1</v>
      </c>
      <c r="G38" s="217">
        <v>656.1</v>
      </c>
      <c r="H38" s="105"/>
      <c r="J38" s="241"/>
      <c r="K38" s="239"/>
      <c r="L38" s="240"/>
      <c r="M38" s="239"/>
      <c r="N38" s="95"/>
    </row>
    <row r="39" spans="2:14" ht="25.5" customHeight="1" x14ac:dyDescent="0.25">
      <c r="B39" s="39" t="s">
        <v>238</v>
      </c>
      <c r="C39" s="20" t="s">
        <v>239</v>
      </c>
      <c r="D39" s="68"/>
      <c r="E39" s="21"/>
      <c r="F39" s="40"/>
      <c r="G39" s="40"/>
      <c r="H39" s="69"/>
      <c r="J39" s="417"/>
      <c r="K39" s="239"/>
      <c r="L39" s="240"/>
      <c r="M39" s="239"/>
      <c r="N39" s="95"/>
    </row>
    <row r="40" spans="2:14" ht="15" x14ac:dyDescent="0.25">
      <c r="B40" s="377"/>
      <c r="C40" s="24" t="s">
        <v>15</v>
      </c>
      <c r="D40" s="70">
        <v>600</v>
      </c>
      <c r="E40" s="70">
        <v>720</v>
      </c>
      <c r="F40" s="248">
        <v>750</v>
      </c>
      <c r="G40" s="42">
        <v>750</v>
      </c>
      <c r="H40" s="11"/>
      <c r="J40" s="418"/>
      <c r="K40" s="239"/>
      <c r="L40" s="240"/>
      <c r="M40" s="239"/>
      <c r="N40" s="95"/>
    </row>
    <row r="41" spans="2:14" ht="12.75" customHeight="1" x14ac:dyDescent="0.25">
      <c r="B41" s="378"/>
      <c r="C41" s="44" t="s">
        <v>16</v>
      </c>
      <c r="D41" s="71"/>
      <c r="E41" s="72"/>
      <c r="F41" s="29"/>
      <c r="G41" s="29"/>
      <c r="H41" s="67"/>
      <c r="J41" s="418"/>
      <c r="K41" s="239"/>
      <c r="L41" s="240"/>
      <c r="M41" s="239"/>
      <c r="N41" s="95"/>
    </row>
    <row r="42" spans="2:14" ht="25.5" x14ac:dyDescent="0.25">
      <c r="B42" s="378"/>
      <c r="C42" s="32" t="s">
        <v>17</v>
      </c>
      <c r="D42" s="249">
        <v>600</v>
      </c>
      <c r="E42" s="71">
        <v>720</v>
      </c>
      <c r="F42" s="33">
        <v>750</v>
      </c>
      <c r="G42" s="29">
        <v>750</v>
      </c>
      <c r="H42" s="67"/>
      <c r="J42" s="419"/>
      <c r="K42" s="239"/>
      <c r="L42" s="240"/>
      <c r="M42" s="239"/>
      <c r="N42" s="95"/>
    </row>
    <row r="43" spans="2:14" ht="25.5" customHeight="1" x14ac:dyDescent="0.25">
      <c r="B43" s="14" t="s">
        <v>240</v>
      </c>
      <c r="C43" s="85" t="s">
        <v>241</v>
      </c>
      <c r="D43" s="229"/>
      <c r="E43" s="64"/>
      <c r="F43" s="64"/>
      <c r="G43" s="64"/>
      <c r="H43" s="86"/>
      <c r="J43" s="419"/>
      <c r="K43" s="239"/>
      <c r="L43" s="240"/>
      <c r="M43" s="239"/>
      <c r="N43" s="95"/>
    </row>
    <row r="44" spans="2:14" ht="25.5" customHeight="1" x14ac:dyDescent="0.25">
      <c r="B44" s="39" t="s">
        <v>242</v>
      </c>
      <c r="C44" s="20" t="s">
        <v>644</v>
      </c>
      <c r="D44" s="68"/>
      <c r="E44" s="21"/>
      <c r="F44" s="40"/>
      <c r="G44" s="40"/>
      <c r="H44" s="69"/>
      <c r="J44" s="419"/>
      <c r="K44" s="239"/>
      <c r="L44" s="240"/>
      <c r="M44" s="239"/>
      <c r="N44" s="95"/>
    </row>
    <row r="45" spans="2:14" ht="12.75" customHeight="1" x14ac:dyDescent="0.25">
      <c r="B45" s="224"/>
      <c r="C45" s="24" t="s">
        <v>15</v>
      </c>
      <c r="D45" s="70">
        <v>5</v>
      </c>
      <c r="E45" s="26">
        <v>50</v>
      </c>
      <c r="F45" s="42">
        <v>20</v>
      </c>
      <c r="G45" s="42">
        <v>20</v>
      </c>
      <c r="H45" s="11"/>
      <c r="J45" s="417"/>
      <c r="K45" s="239"/>
      <c r="L45" s="240"/>
      <c r="M45" s="239"/>
      <c r="N45" s="95"/>
    </row>
    <row r="46" spans="2:14" ht="15" x14ac:dyDescent="0.25">
      <c r="B46" s="27"/>
      <c r="C46" s="28" t="s">
        <v>16</v>
      </c>
      <c r="D46" s="29"/>
      <c r="E46" s="30"/>
      <c r="F46" s="30"/>
      <c r="G46" s="30"/>
      <c r="H46" s="179"/>
      <c r="J46" s="418"/>
      <c r="K46" s="239"/>
      <c r="L46" s="240"/>
      <c r="M46" s="239"/>
      <c r="N46" s="95"/>
    </row>
    <row r="47" spans="2:14" ht="25.5" x14ac:dyDescent="0.25">
      <c r="B47" s="225"/>
      <c r="C47" s="32" t="s">
        <v>17</v>
      </c>
      <c r="D47" s="29">
        <v>5</v>
      </c>
      <c r="E47" s="33">
        <v>50</v>
      </c>
      <c r="F47" s="33">
        <v>20</v>
      </c>
      <c r="G47" s="33">
        <v>20</v>
      </c>
      <c r="H47" s="201"/>
      <c r="J47" s="417"/>
      <c r="K47" s="239"/>
      <c r="L47" s="240"/>
      <c r="M47" s="239"/>
      <c r="N47" s="95"/>
    </row>
    <row r="48" spans="2:14" ht="25.5" customHeight="1" x14ac:dyDescent="0.25">
      <c r="B48" s="39" t="s">
        <v>243</v>
      </c>
      <c r="C48" s="20" t="s">
        <v>244</v>
      </c>
      <c r="D48" s="68"/>
      <c r="E48" s="21"/>
      <c r="F48" s="40"/>
      <c r="G48" s="40"/>
      <c r="H48" s="69"/>
      <c r="J48" s="418"/>
      <c r="K48" s="239"/>
      <c r="L48" s="240"/>
      <c r="M48" s="239"/>
      <c r="N48" s="95"/>
    </row>
    <row r="49" spans="2:14" ht="15.75" customHeight="1" x14ac:dyDescent="0.25">
      <c r="B49" s="377"/>
      <c r="C49" s="24" t="s">
        <v>15</v>
      </c>
      <c r="D49" s="70">
        <v>14.6</v>
      </c>
      <c r="E49" s="26">
        <v>13.5</v>
      </c>
      <c r="F49" s="26">
        <v>13.5</v>
      </c>
      <c r="G49" s="26">
        <v>13.5</v>
      </c>
      <c r="H49" s="11"/>
      <c r="J49" s="417"/>
      <c r="K49" s="239"/>
      <c r="L49" s="240"/>
      <c r="M49" s="239"/>
      <c r="N49" s="95"/>
    </row>
    <row r="50" spans="2:14" ht="15" x14ac:dyDescent="0.25">
      <c r="B50" s="378"/>
      <c r="C50" s="44" t="s">
        <v>16</v>
      </c>
      <c r="D50" s="71"/>
      <c r="E50" s="72"/>
      <c r="F50" s="29"/>
      <c r="G50" s="29"/>
      <c r="H50" s="67"/>
      <c r="J50" s="418"/>
      <c r="K50" s="239"/>
      <c r="L50" s="240"/>
      <c r="M50" s="239"/>
      <c r="N50" s="95"/>
    </row>
    <row r="51" spans="2:14" ht="15.75" x14ac:dyDescent="0.25">
      <c r="B51" s="378"/>
      <c r="C51" s="245" t="s">
        <v>39</v>
      </c>
      <c r="D51" s="246">
        <v>14.6</v>
      </c>
      <c r="E51" s="247">
        <v>13.5</v>
      </c>
      <c r="F51" s="251">
        <v>13.5</v>
      </c>
      <c r="G51" s="251">
        <v>13.5</v>
      </c>
      <c r="H51" s="67"/>
      <c r="J51" s="235"/>
      <c r="K51" s="239"/>
      <c r="L51" s="240"/>
      <c r="M51" s="239"/>
      <c r="N51" s="95"/>
    </row>
    <row r="52" spans="2:14" ht="25.5" x14ac:dyDescent="0.25">
      <c r="B52" s="39" t="s">
        <v>245</v>
      </c>
      <c r="C52" s="20" t="s">
        <v>246</v>
      </c>
      <c r="D52" s="68"/>
      <c r="E52" s="21"/>
      <c r="F52" s="40"/>
      <c r="G52" s="40"/>
      <c r="H52" s="69"/>
      <c r="J52" s="74"/>
      <c r="K52" s="250"/>
      <c r="L52" s="95"/>
      <c r="M52" s="95"/>
      <c r="N52" s="95"/>
    </row>
    <row r="53" spans="2:14" x14ac:dyDescent="0.25">
      <c r="B53" s="377"/>
      <c r="C53" s="24" t="s">
        <v>15</v>
      </c>
      <c r="D53" s="70">
        <v>3518.4</v>
      </c>
      <c r="E53" s="26">
        <f>SUM(E55:E56)</f>
        <v>4456</v>
      </c>
      <c r="F53" s="26">
        <f t="shared" ref="F53:G53" si="1">SUM(F55:F56)</f>
        <v>5232</v>
      </c>
      <c r="G53" s="26">
        <f t="shared" si="1"/>
        <v>5232</v>
      </c>
      <c r="H53" s="11"/>
      <c r="J53" s="74"/>
      <c r="K53" s="250"/>
      <c r="L53" s="95"/>
      <c r="M53" s="95"/>
      <c r="N53" s="95"/>
    </row>
    <row r="54" spans="2:14" x14ac:dyDescent="0.25">
      <c r="B54" s="378"/>
      <c r="C54" s="44" t="s">
        <v>16</v>
      </c>
      <c r="D54" s="71"/>
      <c r="E54" s="72"/>
      <c r="F54" s="29"/>
      <c r="G54" s="29"/>
      <c r="H54" s="67"/>
      <c r="J54" s="74"/>
      <c r="K54" s="250"/>
      <c r="L54" s="95"/>
      <c r="M54" s="95"/>
      <c r="N54" s="95"/>
    </row>
    <row r="55" spans="2:14" ht="25.5" x14ac:dyDescent="0.25">
      <c r="B55" s="60"/>
      <c r="C55" s="32" t="s">
        <v>17</v>
      </c>
      <c r="D55" s="143">
        <v>3275</v>
      </c>
      <c r="E55" s="72">
        <v>4224</v>
      </c>
      <c r="F55" s="29">
        <v>5000</v>
      </c>
      <c r="G55" s="29">
        <v>5000</v>
      </c>
      <c r="H55" s="67"/>
      <c r="J55" s="74"/>
      <c r="K55" s="250"/>
      <c r="L55" s="95"/>
      <c r="M55" s="95"/>
      <c r="N55" s="95"/>
    </row>
    <row r="56" spans="2:14" x14ac:dyDescent="0.25">
      <c r="B56" s="60"/>
      <c r="C56" s="245" t="s">
        <v>39</v>
      </c>
      <c r="D56" s="246">
        <v>243.4</v>
      </c>
      <c r="E56" s="247">
        <v>232</v>
      </c>
      <c r="F56" s="251">
        <v>232</v>
      </c>
      <c r="G56" s="251">
        <v>232</v>
      </c>
      <c r="H56" s="328"/>
      <c r="J56" s="74"/>
      <c r="K56" s="250"/>
      <c r="L56" s="95"/>
      <c r="M56" s="95"/>
      <c r="N56" s="95"/>
    </row>
    <row r="57" spans="2:14" ht="25.5" x14ac:dyDescent="0.25">
      <c r="B57" s="39" t="s">
        <v>247</v>
      </c>
      <c r="C57" s="113" t="s">
        <v>248</v>
      </c>
      <c r="D57" s="68"/>
      <c r="E57" s="21"/>
      <c r="F57" s="40"/>
      <c r="G57" s="40"/>
      <c r="H57" s="69"/>
      <c r="J57" s="74"/>
      <c r="K57" s="250"/>
      <c r="L57" s="95"/>
      <c r="M57" s="95"/>
      <c r="N57" s="95"/>
    </row>
    <row r="58" spans="2:14" x14ac:dyDescent="0.25">
      <c r="B58" s="377"/>
      <c r="C58" s="24" t="s">
        <v>15</v>
      </c>
      <c r="D58" s="70">
        <v>1978.5</v>
      </c>
      <c r="E58" s="26">
        <v>1961.8</v>
      </c>
      <c r="F58" s="42">
        <v>1969.9</v>
      </c>
      <c r="G58" s="42">
        <v>1981.3</v>
      </c>
      <c r="H58" s="11"/>
      <c r="J58" s="74"/>
      <c r="K58" s="250"/>
      <c r="L58" s="95"/>
      <c r="M58" s="95"/>
      <c r="N58" s="95"/>
    </row>
    <row r="59" spans="2:14" x14ac:dyDescent="0.25">
      <c r="B59" s="378"/>
      <c r="C59" s="44" t="s">
        <v>16</v>
      </c>
      <c r="D59" s="71"/>
      <c r="E59" s="72"/>
      <c r="F59" s="29"/>
      <c r="G59" s="29"/>
      <c r="H59" s="67"/>
      <c r="J59" s="74"/>
      <c r="K59" s="250"/>
      <c r="L59" s="95"/>
      <c r="M59" s="95"/>
      <c r="N59" s="95"/>
    </row>
    <row r="60" spans="2:14" x14ac:dyDescent="0.25">
      <c r="B60" s="378"/>
      <c r="C60" s="245" t="s">
        <v>39</v>
      </c>
      <c r="D60" s="246">
        <v>1978.5</v>
      </c>
      <c r="E60" s="247">
        <v>1961.8</v>
      </c>
      <c r="F60" s="251">
        <v>1969.9</v>
      </c>
      <c r="G60" s="251">
        <v>1981.3</v>
      </c>
      <c r="H60" s="328"/>
      <c r="J60" s="74"/>
      <c r="K60" s="250"/>
      <c r="L60" s="95"/>
      <c r="M60" s="95"/>
      <c r="N60" s="95"/>
    </row>
    <row r="61" spans="2:14" ht="25.5" x14ac:dyDescent="0.25">
      <c r="B61" s="39" t="s">
        <v>249</v>
      </c>
      <c r="C61" s="20" t="s">
        <v>250</v>
      </c>
      <c r="D61" s="68"/>
      <c r="E61" s="21"/>
      <c r="F61" s="40"/>
      <c r="G61" s="40"/>
      <c r="H61" s="69"/>
      <c r="J61" s="74"/>
      <c r="K61" s="250"/>
      <c r="L61" s="95"/>
      <c r="M61" s="95"/>
      <c r="N61" s="95"/>
    </row>
    <row r="62" spans="2:14" x14ac:dyDescent="0.25">
      <c r="B62" s="377"/>
      <c r="C62" s="24" t="s">
        <v>15</v>
      </c>
      <c r="D62" s="70">
        <v>4498.6000000000004</v>
      </c>
      <c r="E62" s="26">
        <v>5377.86</v>
      </c>
      <c r="F62" s="42">
        <v>5489.6</v>
      </c>
      <c r="G62" s="42">
        <v>5598.99</v>
      </c>
      <c r="H62" s="11"/>
      <c r="J62" s="74"/>
      <c r="K62" s="250"/>
      <c r="L62" s="95"/>
      <c r="M62" s="95"/>
      <c r="N62" s="95"/>
    </row>
    <row r="63" spans="2:14" x14ac:dyDescent="0.25">
      <c r="B63" s="378"/>
      <c r="C63" s="44" t="s">
        <v>16</v>
      </c>
      <c r="D63" s="71"/>
      <c r="E63" s="72"/>
      <c r="F63" s="29"/>
      <c r="G63" s="29"/>
      <c r="H63" s="67"/>
      <c r="J63" s="74"/>
      <c r="K63" s="250"/>
      <c r="L63" s="95"/>
      <c r="M63" s="95"/>
      <c r="N63" s="95"/>
    </row>
    <row r="64" spans="2:14" x14ac:dyDescent="0.25">
      <c r="B64" s="378"/>
      <c r="C64" s="245" t="s">
        <v>39</v>
      </c>
      <c r="D64" s="246">
        <v>4498.6000000000004</v>
      </c>
      <c r="E64" s="252">
        <v>5377.86</v>
      </c>
      <c r="F64" s="251">
        <v>5489.6</v>
      </c>
      <c r="G64" s="251">
        <v>5598.99</v>
      </c>
      <c r="H64" s="328"/>
      <c r="J64" s="74"/>
      <c r="K64" s="250"/>
      <c r="L64" s="95"/>
      <c r="M64" s="95"/>
      <c r="N64" s="95"/>
    </row>
    <row r="65" spans="2:14" ht="25.5" x14ac:dyDescent="0.25">
      <c r="B65" s="39" t="s">
        <v>251</v>
      </c>
      <c r="C65" s="20" t="s">
        <v>252</v>
      </c>
      <c r="D65" s="68"/>
      <c r="E65" s="21"/>
      <c r="F65" s="40"/>
      <c r="G65" s="40"/>
      <c r="H65" s="69"/>
      <c r="J65" s="74"/>
      <c r="K65" s="250"/>
      <c r="L65" s="95"/>
      <c r="M65" s="95"/>
      <c r="N65" s="95"/>
    </row>
    <row r="66" spans="2:14" x14ac:dyDescent="0.25">
      <c r="B66" s="377"/>
      <c r="C66" s="24" t="s">
        <v>15</v>
      </c>
      <c r="D66" s="70">
        <v>3.2</v>
      </c>
      <c r="E66" s="26">
        <v>3.1</v>
      </c>
      <c r="F66" s="42">
        <v>3.2</v>
      </c>
      <c r="G66" s="42">
        <v>3.2</v>
      </c>
      <c r="H66" s="11"/>
      <c r="J66" s="74"/>
      <c r="K66" s="250"/>
      <c r="L66" s="95"/>
      <c r="M66" s="95"/>
      <c r="N66" s="95"/>
    </row>
    <row r="67" spans="2:14" x14ac:dyDescent="0.25">
      <c r="B67" s="378"/>
      <c r="C67" s="44" t="s">
        <v>16</v>
      </c>
      <c r="D67" s="71"/>
      <c r="E67" s="72"/>
      <c r="F67" s="29"/>
      <c r="G67" s="29"/>
      <c r="H67" s="67"/>
      <c r="J67" s="74"/>
      <c r="K67" s="250"/>
      <c r="L67" s="95"/>
      <c r="M67" s="95"/>
      <c r="N67" s="95"/>
    </row>
    <row r="68" spans="2:14" x14ac:dyDescent="0.25">
      <c r="B68" s="378"/>
      <c r="C68" s="245" t="s">
        <v>39</v>
      </c>
      <c r="D68" s="246">
        <v>3.2</v>
      </c>
      <c r="E68" s="247">
        <v>3.1</v>
      </c>
      <c r="F68" s="251">
        <v>3.2</v>
      </c>
      <c r="G68" s="251">
        <v>3.2</v>
      </c>
      <c r="H68" s="67"/>
      <c r="J68" s="74"/>
      <c r="K68" s="250"/>
      <c r="L68" s="95"/>
      <c r="M68" s="95"/>
      <c r="N68" s="95"/>
    </row>
    <row r="69" spans="2:14" ht="25.5" x14ac:dyDescent="0.25">
      <c r="B69" s="39" t="s">
        <v>253</v>
      </c>
      <c r="C69" s="20" t="s">
        <v>254</v>
      </c>
      <c r="D69" s="68"/>
      <c r="E69" s="21"/>
      <c r="F69" s="40"/>
      <c r="G69" s="40"/>
      <c r="H69" s="69"/>
      <c r="J69" s="74"/>
      <c r="K69" s="250"/>
      <c r="L69" s="95"/>
      <c r="M69" s="95"/>
      <c r="N69" s="95"/>
    </row>
    <row r="70" spans="2:14" x14ac:dyDescent="0.25">
      <c r="B70" s="377"/>
      <c r="C70" s="24" t="s">
        <v>15</v>
      </c>
      <c r="D70" s="70">
        <v>47</v>
      </c>
      <c r="E70" s="26">
        <v>60</v>
      </c>
      <c r="F70" s="42">
        <v>65</v>
      </c>
      <c r="G70" s="42">
        <v>70</v>
      </c>
      <c r="H70" s="11"/>
      <c r="J70" s="74"/>
      <c r="K70" s="250"/>
      <c r="L70" s="95"/>
      <c r="M70" s="95"/>
      <c r="N70" s="95"/>
    </row>
    <row r="71" spans="2:14" x14ac:dyDescent="0.25">
      <c r="B71" s="378"/>
      <c r="C71" s="44" t="s">
        <v>16</v>
      </c>
      <c r="D71" s="71"/>
      <c r="E71" s="72"/>
      <c r="F71" s="29"/>
      <c r="G71" s="29"/>
      <c r="H71" s="67"/>
      <c r="J71" s="74"/>
      <c r="K71" s="250"/>
      <c r="L71" s="95"/>
      <c r="M71" s="95"/>
      <c r="N71" s="95"/>
    </row>
    <row r="72" spans="2:14" ht="25.5" x14ac:dyDescent="0.25">
      <c r="B72" s="378"/>
      <c r="C72" s="47" t="s">
        <v>17</v>
      </c>
      <c r="D72" s="71">
        <v>47</v>
      </c>
      <c r="E72" s="33">
        <v>60</v>
      </c>
      <c r="F72" s="29">
        <v>65</v>
      </c>
      <c r="G72" s="29">
        <v>70</v>
      </c>
      <c r="H72" s="67"/>
    </row>
    <row r="73" spans="2:14" ht="25.5" x14ac:dyDescent="0.25">
      <c r="B73" s="39" t="s">
        <v>255</v>
      </c>
      <c r="C73" s="20" t="s">
        <v>256</v>
      </c>
      <c r="D73" s="68"/>
      <c r="E73" s="21"/>
      <c r="F73" s="40"/>
      <c r="G73" s="40"/>
      <c r="H73" s="69" t="s">
        <v>257</v>
      </c>
    </row>
    <row r="74" spans="2:14" x14ac:dyDescent="0.25">
      <c r="B74" s="377"/>
      <c r="C74" s="24" t="s">
        <v>15</v>
      </c>
      <c r="D74" s="70">
        <v>120</v>
      </c>
      <c r="E74" s="26">
        <v>125</v>
      </c>
      <c r="F74" s="42">
        <v>140</v>
      </c>
      <c r="G74" s="42">
        <v>140</v>
      </c>
      <c r="H74" s="11"/>
    </row>
    <row r="75" spans="2:14" x14ac:dyDescent="0.25">
      <c r="B75" s="378"/>
      <c r="C75" s="44" t="s">
        <v>16</v>
      </c>
      <c r="D75" s="71"/>
      <c r="E75" s="72"/>
      <c r="F75" s="29"/>
      <c r="G75" s="29"/>
      <c r="H75" s="67"/>
    </row>
    <row r="76" spans="2:14" ht="25.5" x14ac:dyDescent="0.25">
      <c r="B76" s="378"/>
      <c r="C76" s="47" t="s">
        <v>17</v>
      </c>
      <c r="D76" s="71">
        <v>60</v>
      </c>
      <c r="E76" s="33">
        <v>60</v>
      </c>
      <c r="F76" s="29">
        <v>70</v>
      </c>
      <c r="G76" s="29">
        <v>70</v>
      </c>
      <c r="H76" s="67"/>
    </row>
    <row r="77" spans="2:14" x14ac:dyDescent="0.25">
      <c r="B77" s="60"/>
      <c r="C77" s="245" t="s">
        <v>39</v>
      </c>
      <c r="D77" s="246">
        <v>60</v>
      </c>
      <c r="E77" s="247">
        <v>65</v>
      </c>
      <c r="F77" s="251">
        <v>70</v>
      </c>
      <c r="G77" s="251">
        <v>70</v>
      </c>
      <c r="H77" s="328"/>
    </row>
    <row r="78" spans="2:14" ht="25.5" x14ac:dyDescent="0.25">
      <c r="B78" s="39" t="s">
        <v>258</v>
      </c>
      <c r="C78" s="20" t="s">
        <v>259</v>
      </c>
      <c r="D78" s="68"/>
      <c r="E78" s="21"/>
      <c r="F78" s="40"/>
      <c r="G78" s="40"/>
      <c r="H78" s="69" t="s">
        <v>260</v>
      </c>
    </row>
    <row r="79" spans="2:14" x14ac:dyDescent="0.25">
      <c r="B79" s="377"/>
      <c r="C79" s="24" t="s">
        <v>15</v>
      </c>
      <c r="D79" s="70">
        <v>10</v>
      </c>
      <c r="E79" s="26">
        <v>10</v>
      </c>
      <c r="F79" s="26">
        <v>12</v>
      </c>
      <c r="G79" s="26">
        <v>14</v>
      </c>
      <c r="H79" s="11"/>
    </row>
    <row r="80" spans="2:14" x14ac:dyDescent="0.25">
      <c r="B80" s="378"/>
      <c r="C80" s="44" t="s">
        <v>16</v>
      </c>
      <c r="D80" s="71"/>
      <c r="E80" s="72"/>
      <c r="F80" s="29"/>
      <c r="G80" s="29"/>
      <c r="H80" s="67"/>
    </row>
    <row r="81" spans="2:8" ht="25.5" x14ac:dyDescent="0.25">
      <c r="B81" s="378"/>
      <c r="C81" s="47" t="s">
        <v>17</v>
      </c>
      <c r="D81" s="71">
        <v>10</v>
      </c>
      <c r="E81" s="72">
        <v>10</v>
      </c>
      <c r="F81" s="100">
        <v>12</v>
      </c>
      <c r="G81" s="100">
        <v>14</v>
      </c>
      <c r="H81" s="67"/>
    </row>
    <row r="82" spans="2:8" x14ac:dyDescent="0.25">
      <c r="B82" s="60"/>
      <c r="C82" s="245" t="s">
        <v>39</v>
      </c>
      <c r="D82" s="246">
        <v>0</v>
      </c>
      <c r="E82" s="247">
        <v>0</v>
      </c>
      <c r="F82" s="251">
        <v>0</v>
      </c>
      <c r="G82" s="251">
        <v>0</v>
      </c>
      <c r="H82" s="328"/>
    </row>
    <row r="83" spans="2:8" ht="25.5" x14ac:dyDescent="0.25">
      <c r="B83" s="156" t="s">
        <v>261</v>
      </c>
      <c r="C83" s="20" t="s">
        <v>262</v>
      </c>
      <c r="D83" s="68"/>
      <c r="E83" s="21"/>
      <c r="F83" s="40"/>
      <c r="G83" s="40"/>
      <c r="H83" s="69" t="s">
        <v>263</v>
      </c>
    </row>
    <row r="84" spans="2:8" x14ac:dyDescent="0.25">
      <c r="B84" s="377"/>
      <c r="C84" s="24" t="s">
        <v>15</v>
      </c>
      <c r="D84" s="70">
        <v>0</v>
      </c>
      <c r="E84" s="26">
        <v>90</v>
      </c>
      <c r="F84" s="42">
        <v>800</v>
      </c>
      <c r="G84" s="42">
        <v>900</v>
      </c>
      <c r="H84" s="11"/>
    </row>
    <row r="85" spans="2:8" x14ac:dyDescent="0.25">
      <c r="B85" s="378"/>
      <c r="C85" s="44" t="s">
        <v>16</v>
      </c>
      <c r="D85" s="71"/>
      <c r="E85" s="72"/>
      <c r="F85" s="29"/>
      <c r="G85" s="29"/>
      <c r="H85" s="67"/>
    </row>
    <row r="86" spans="2:8" ht="25.5" x14ac:dyDescent="0.25">
      <c r="B86" s="378"/>
      <c r="C86" s="47" t="s">
        <v>17</v>
      </c>
      <c r="D86" s="71">
        <v>0</v>
      </c>
      <c r="E86" s="33">
        <v>90</v>
      </c>
      <c r="F86" s="29">
        <v>300</v>
      </c>
      <c r="G86" s="29">
        <v>300</v>
      </c>
      <c r="H86" s="67"/>
    </row>
    <row r="87" spans="2:8" ht="25.5" x14ac:dyDescent="0.25">
      <c r="B87" s="60"/>
      <c r="C87" s="48" t="s">
        <v>25</v>
      </c>
      <c r="D87" s="219">
        <v>0</v>
      </c>
      <c r="E87" s="50">
        <v>0</v>
      </c>
      <c r="F87" s="49">
        <v>500</v>
      </c>
      <c r="G87" s="49">
        <v>600</v>
      </c>
      <c r="H87" s="227"/>
    </row>
    <row r="88" spans="2:8" ht="25.5" x14ac:dyDescent="0.25">
      <c r="B88" s="39" t="s">
        <v>264</v>
      </c>
      <c r="C88" s="20" t="s">
        <v>265</v>
      </c>
      <c r="D88" s="68"/>
      <c r="E88" s="21"/>
      <c r="F88" s="40"/>
      <c r="G88" s="40"/>
      <c r="H88" s="69" t="s">
        <v>266</v>
      </c>
    </row>
    <row r="89" spans="2:8" x14ac:dyDescent="0.25">
      <c r="B89" s="377"/>
      <c r="C89" s="24" t="s">
        <v>15</v>
      </c>
      <c r="D89" s="70">
        <v>98</v>
      </c>
      <c r="E89" s="248">
        <v>91.3</v>
      </c>
      <c r="F89" s="42">
        <v>130</v>
      </c>
      <c r="G89" s="42">
        <v>135</v>
      </c>
      <c r="H89" s="11"/>
    </row>
    <row r="90" spans="2:8" x14ac:dyDescent="0.25">
      <c r="B90" s="378"/>
      <c r="C90" s="44" t="s">
        <v>16</v>
      </c>
      <c r="D90" s="71"/>
      <c r="E90" s="72"/>
      <c r="F90" s="29"/>
      <c r="G90" s="29"/>
      <c r="H90" s="67"/>
    </row>
    <row r="91" spans="2:8" ht="25.5" x14ac:dyDescent="0.25">
      <c r="B91" s="378"/>
      <c r="C91" s="47" t="s">
        <v>17</v>
      </c>
      <c r="D91" s="71">
        <v>98</v>
      </c>
      <c r="E91" s="33">
        <v>91.3</v>
      </c>
      <c r="F91" s="29">
        <v>130</v>
      </c>
      <c r="G91" s="29">
        <v>135</v>
      </c>
      <c r="H91" s="67"/>
    </row>
    <row r="92" spans="2:8" ht="25.5" x14ac:dyDescent="0.25">
      <c r="B92" s="253"/>
      <c r="C92" s="48" t="s">
        <v>25</v>
      </c>
      <c r="D92" s="219">
        <v>0</v>
      </c>
      <c r="E92" s="50">
        <v>0</v>
      </c>
      <c r="F92" s="49">
        <v>0</v>
      </c>
      <c r="G92" s="49">
        <v>0</v>
      </c>
      <c r="H92" s="227"/>
    </row>
    <row r="93" spans="2:8" ht="25.5" x14ac:dyDescent="0.25">
      <c r="B93" s="39" t="s">
        <v>267</v>
      </c>
      <c r="C93" s="20" t="s">
        <v>268</v>
      </c>
      <c r="D93" s="68"/>
      <c r="E93" s="21"/>
      <c r="F93" s="40"/>
      <c r="G93" s="40"/>
      <c r="H93" s="69"/>
    </row>
    <row r="94" spans="2:8" x14ac:dyDescent="0.25">
      <c r="B94" s="377" t="s">
        <v>269</v>
      </c>
      <c r="C94" s="24" t="s">
        <v>15</v>
      </c>
      <c r="D94" s="70">
        <v>0</v>
      </c>
      <c r="E94" s="26">
        <v>0</v>
      </c>
      <c r="F94" s="42">
        <v>0</v>
      </c>
      <c r="G94" s="42">
        <v>0</v>
      </c>
      <c r="H94" s="11"/>
    </row>
    <row r="95" spans="2:8" x14ac:dyDescent="0.25">
      <c r="B95" s="378"/>
      <c r="C95" s="44" t="s">
        <v>16</v>
      </c>
      <c r="D95" s="71"/>
      <c r="E95" s="72"/>
      <c r="F95" s="29"/>
      <c r="G95" s="29"/>
      <c r="H95" s="67"/>
    </row>
    <row r="96" spans="2:8" ht="25.5" x14ac:dyDescent="0.25">
      <c r="B96" s="378"/>
      <c r="C96" s="48" t="s">
        <v>25</v>
      </c>
      <c r="D96" s="219">
        <v>0</v>
      </c>
      <c r="E96" s="50">
        <v>0</v>
      </c>
      <c r="F96" s="49">
        <v>0</v>
      </c>
      <c r="G96" s="49">
        <v>0</v>
      </c>
      <c r="H96" s="227"/>
    </row>
    <row r="97" spans="2:8" ht="25.5" x14ac:dyDescent="0.25">
      <c r="B97" s="156" t="s">
        <v>270</v>
      </c>
      <c r="C97" s="20" t="s">
        <v>271</v>
      </c>
      <c r="D97" s="68"/>
      <c r="E97" s="21"/>
      <c r="F97" s="40"/>
      <c r="G97" s="40"/>
      <c r="H97" s="69"/>
    </row>
    <row r="98" spans="2:8" x14ac:dyDescent="0.25">
      <c r="B98" s="377"/>
      <c r="C98" s="24" t="s">
        <v>15</v>
      </c>
      <c r="D98" s="70">
        <v>0</v>
      </c>
      <c r="E98" s="26">
        <v>0</v>
      </c>
      <c r="F98" s="42">
        <v>1872</v>
      </c>
      <c r="G98" s="42">
        <v>1700</v>
      </c>
      <c r="H98" s="11"/>
    </row>
    <row r="99" spans="2:8" x14ac:dyDescent="0.25">
      <c r="B99" s="378"/>
      <c r="C99" s="44" t="s">
        <v>16</v>
      </c>
      <c r="D99" s="71"/>
      <c r="E99" s="72"/>
      <c r="F99" s="29"/>
      <c r="G99" s="29"/>
      <c r="H99" s="67"/>
    </row>
    <row r="100" spans="2:8" ht="25.5" x14ac:dyDescent="0.25">
      <c r="B100" s="378"/>
      <c r="C100" s="47" t="s">
        <v>17</v>
      </c>
      <c r="D100" s="71">
        <v>0</v>
      </c>
      <c r="E100" s="33">
        <v>0</v>
      </c>
      <c r="F100" s="29">
        <v>372</v>
      </c>
      <c r="G100" s="29">
        <v>200</v>
      </c>
      <c r="H100" s="67"/>
    </row>
    <row r="101" spans="2:8" ht="25.5" x14ac:dyDescent="0.25">
      <c r="B101" s="253"/>
      <c r="C101" s="48" t="s">
        <v>25</v>
      </c>
      <c r="D101" s="219">
        <v>0</v>
      </c>
      <c r="E101" s="50">
        <v>0</v>
      </c>
      <c r="F101" s="49">
        <v>1500</v>
      </c>
      <c r="G101" s="49">
        <v>1500</v>
      </c>
      <c r="H101" s="227"/>
    </row>
    <row r="102" spans="2:8" ht="25.5" x14ac:dyDescent="0.25">
      <c r="B102" s="39" t="s">
        <v>272</v>
      </c>
      <c r="C102" s="20" t="s">
        <v>273</v>
      </c>
      <c r="D102" s="68"/>
      <c r="E102" s="21"/>
      <c r="F102" s="40"/>
      <c r="G102" s="40"/>
      <c r="H102" s="69"/>
    </row>
    <row r="103" spans="2:8" x14ac:dyDescent="0.25">
      <c r="B103" s="377"/>
      <c r="C103" s="24" t="s">
        <v>15</v>
      </c>
      <c r="D103" s="70">
        <v>55</v>
      </c>
      <c r="E103" s="248">
        <v>60</v>
      </c>
      <c r="F103" s="42">
        <v>70</v>
      </c>
      <c r="G103" s="42">
        <v>70</v>
      </c>
      <c r="H103" s="11"/>
    </row>
    <row r="104" spans="2:8" x14ac:dyDescent="0.25">
      <c r="B104" s="378"/>
      <c r="C104" s="44" t="s">
        <v>16</v>
      </c>
      <c r="D104" s="71"/>
      <c r="E104" s="72"/>
      <c r="F104" s="29"/>
      <c r="G104" s="29"/>
      <c r="H104" s="67"/>
    </row>
    <row r="105" spans="2:8" x14ac:dyDescent="0.25">
      <c r="B105" s="378"/>
      <c r="C105" s="245" t="s">
        <v>39</v>
      </c>
      <c r="D105" s="246">
        <v>55</v>
      </c>
      <c r="E105" s="247">
        <v>60</v>
      </c>
      <c r="F105" s="251">
        <v>70</v>
      </c>
      <c r="G105" s="251">
        <v>70</v>
      </c>
      <c r="H105" s="328"/>
    </row>
    <row r="106" spans="2:8" x14ac:dyDescent="0.25">
      <c r="B106" s="253"/>
      <c r="C106" s="122"/>
      <c r="D106" s="71"/>
      <c r="E106" s="33"/>
      <c r="F106" s="29"/>
      <c r="G106" s="29"/>
      <c r="H106" s="67"/>
    </row>
    <row r="107" spans="2:8" ht="25.5" x14ac:dyDescent="0.25">
      <c r="B107" s="39" t="s">
        <v>274</v>
      </c>
      <c r="C107" s="20" t="s">
        <v>275</v>
      </c>
      <c r="D107" s="68"/>
      <c r="E107" s="21"/>
      <c r="F107" s="40"/>
      <c r="G107" s="40"/>
      <c r="H107" s="69" t="s">
        <v>276</v>
      </c>
    </row>
    <row r="108" spans="2:8" x14ac:dyDescent="0.25">
      <c r="B108" s="377"/>
      <c r="C108" s="24" t="s">
        <v>15</v>
      </c>
      <c r="D108" s="70">
        <v>100</v>
      </c>
      <c r="E108" s="26">
        <v>100</v>
      </c>
      <c r="F108" s="42">
        <v>100</v>
      </c>
      <c r="G108" s="42">
        <v>100</v>
      </c>
      <c r="H108" s="11"/>
    </row>
    <row r="109" spans="2:8" x14ac:dyDescent="0.25">
      <c r="B109" s="378"/>
      <c r="C109" s="44" t="s">
        <v>16</v>
      </c>
      <c r="D109" s="71"/>
      <c r="E109" s="72"/>
      <c r="F109" s="29"/>
      <c r="G109" s="29"/>
      <c r="H109" s="67"/>
    </row>
    <row r="110" spans="2:8" x14ac:dyDescent="0.25">
      <c r="B110" s="378"/>
      <c r="C110" s="106" t="s">
        <v>77</v>
      </c>
      <c r="D110" s="229">
        <v>100</v>
      </c>
      <c r="E110" s="64">
        <v>100</v>
      </c>
      <c r="F110" s="63">
        <v>100</v>
      </c>
      <c r="G110" s="63">
        <v>100</v>
      </c>
      <c r="H110" s="86"/>
    </row>
    <row r="111" spans="2:8" x14ac:dyDescent="0.25">
      <c r="B111" s="253"/>
      <c r="C111" s="245" t="s">
        <v>39</v>
      </c>
      <c r="D111" s="246">
        <v>0</v>
      </c>
      <c r="E111" s="247">
        <v>0</v>
      </c>
      <c r="F111" s="251">
        <v>0</v>
      </c>
      <c r="G111" s="251">
        <v>0</v>
      </c>
      <c r="H111" s="328"/>
    </row>
    <row r="112" spans="2:8" ht="25.5" x14ac:dyDescent="0.25">
      <c r="B112" s="39" t="s">
        <v>277</v>
      </c>
      <c r="C112" s="20" t="s">
        <v>278</v>
      </c>
      <c r="D112" s="68"/>
      <c r="E112" s="21"/>
      <c r="F112" s="40"/>
      <c r="G112" s="40"/>
      <c r="H112" s="69"/>
    </row>
    <row r="113" spans="2:8" x14ac:dyDescent="0.25">
      <c r="B113" s="377"/>
      <c r="C113" s="24" t="s">
        <v>15</v>
      </c>
      <c r="D113" s="70">
        <v>344.18</v>
      </c>
      <c r="E113" s="26">
        <f>SUM(E115:E116)</f>
        <v>587.20000000000005</v>
      </c>
      <c r="F113" s="26">
        <f t="shared" ref="F113:G113" si="2">SUM(F115:F116)</f>
        <v>461.2</v>
      </c>
      <c r="G113" s="26">
        <f t="shared" si="2"/>
        <v>486.2</v>
      </c>
      <c r="H113" s="11"/>
    </row>
    <row r="114" spans="2:8" x14ac:dyDescent="0.25">
      <c r="B114" s="378"/>
      <c r="C114" s="44" t="s">
        <v>16</v>
      </c>
      <c r="D114" s="71"/>
      <c r="E114" s="72"/>
      <c r="F114" s="29"/>
      <c r="G114" s="29"/>
      <c r="H114" s="67"/>
    </row>
    <row r="115" spans="2:8" ht="25.5" x14ac:dyDescent="0.25">
      <c r="B115" s="378"/>
      <c r="C115" s="47" t="s">
        <v>17</v>
      </c>
      <c r="D115" s="71">
        <v>245</v>
      </c>
      <c r="E115" s="33">
        <v>342.2</v>
      </c>
      <c r="F115" s="29">
        <v>350</v>
      </c>
      <c r="G115" s="29">
        <v>375</v>
      </c>
      <c r="H115" s="67"/>
    </row>
    <row r="116" spans="2:8" x14ac:dyDescent="0.25">
      <c r="B116" s="253"/>
      <c r="C116" s="245" t="s">
        <v>39</v>
      </c>
      <c r="D116" s="246">
        <v>99.174999999999997</v>
      </c>
      <c r="E116" s="247">
        <v>245</v>
      </c>
      <c r="F116" s="251">
        <v>111.2</v>
      </c>
      <c r="G116" s="251">
        <v>111.2</v>
      </c>
      <c r="H116" s="328"/>
    </row>
    <row r="117" spans="2:8" ht="25.5" x14ac:dyDescent="0.25">
      <c r="B117" s="39" t="s">
        <v>279</v>
      </c>
      <c r="C117" s="20" t="s">
        <v>280</v>
      </c>
      <c r="D117" s="68"/>
      <c r="E117" s="21"/>
      <c r="F117" s="40"/>
      <c r="G117" s="40"/>
      <c r="H117" s="69" t="s">
        <v>281</v>
      </c>
    </row>
    <row r="118" spans="2:8" x14ac:dyDescent="0.25">
      <c r="B118" s="377"/>
      <c r="C118" s="24" t="s">
        <v>15</v>
      </c>
      <c r="D118" s="243">
        <v>9.1999999999999993</v>
      </c>
      <c r="E118" s="254">
        <v>9.1999999999999993</v>
      </c>
      <c r="F118" s="94">
        <v>30</v>
      </c>
      <c r="G118" s="94">
        <v>40</v>
      </c>
      <c r="H118" s="11"/>
    </row>
    <row r="119" spans="2:8" x14ac:dyDescent="0.25">
      <c r="B119" s="378"/>
      <c r="C119" s="44" t="s">
        <v>16</v>
      </c>
      <c r="D119" s="71"/>
      <c r="E119" s="72"/>
      <c r="F119" s="29"/>
      <c r="G119" s="29"/>
      <c r="H119" s="67"/>
    </row>
    <row r="120" spans="2:8" x14ac:dyDescent="0.25">
      <c r="B120" s="378"/>
      <c r="C120" s="368" t="s">
        <v>39</v>
      </c>
      <c r="D120" s="369">
        <v>9.1999999999999993</v>
      </c>
      <c r="E120" s="370">
        <v>9.1999999999999993</v>
      </c>
      <c r="F120" s="371">
        <v>30</v>
      </c>
      <c r="G120" s="371">
        <v>40</v>
      </c>
      <c r="H120" s="372"/>
    </row>
    <row r="121" spans="2:8" x14ac:dyDescent="0.25">
      <c r="B121" s="255"/>
      <c r="C121" s="256" t="s">
        <v>16</v>
      </c>
      <c r="D121" s="257"/>
      <c r="E121" s="257"/>
      <c r="F121" s="257"/>
      <c r="G121" s="257"/>
      <c r="H121" s="258"/>
    </row>
    <row r="122" spans="2:8" ht="25.5" x14ac:dyDescent="0.25">
      <c r="B122" s="255"/>
      <c r="C122" s="256" t="s">
        <v>17</v>
      </c>
      <c r="D122" s="257"/>
      <c r="E122" s="257"/>
      <c r="F122" s="257"/>
      <c r="G122" s="257"/>
      <c r="H122" s="258"/>
    </row>
    <row r="123" spans="2:8" ht="25.5" x14ac:dyDescent="0.25">
      <c r="B123" s="259"/>
      <c r="C123" s="133" t="s">
        <v>114</v>
      </c>
      <c r="D123" s="134">
        <f>D118+D113+D108+D103+D98+D94+D89+D84+D79+D74+D70+D66+D62++D70+D66+D58+D53+D49+D45+D40+D33+D29+D24+D20+D15+D11+D7</f>
        <v>17885.180000000004</v>
      </c>
      <c r="E123" s="134">
        <f>E118+E113+E108+E103+E98+E94+E89+E84+E79+E74+E70+E66+E62+E58+E53+E49+E45+E40+E29+E24+E20+E15+E11+E7</f>
        <v>15543.21</v>
      </c>
      <c r="F123" s="134">
        <f>F118+F113+F108+F103+F98+F94+F89+F84+F79+F74+F70+F66+F62+F58+F53+F49+F45+F40+F29+F24+F20+F15+F11+F7</f>
        <v>19162.100000000002</v>
      </c>
      <c r="G123" s="134">
        <f>G118+G113+G108+G103+G98+G94+G89+G84+G79+G74+G70+G66+G62+G58+G53+G49+G45+G40+G29+G24+G20+G15+G11+G7</f>
        <v>19328.39</v>
      </c>
      <c r="H123" s="119"/>
    </row>
    <row r="124" spans="2:8" x14ac:dyDescent="0.25">
      <c r="B124" s="260"/>
      <c r="C124" s="333" t="s">
        <v>115</v>
      </c>
      <c r="D124" s="261"/>
      <c r="E124" s="257">
        <f>E98+E84</f>
        <v>90</v>
      </c>
      <c r="F124" s="257">
        <f t="shared" ref="F124:G124" si="3">F98+F84</f>
        <v>2672</v>
      </c>
      <c r="G124" s="257">
        <f t="shared" si="3"/>
        <v>2600</v>
      </c>
      <c r="H124" s="258"/>
    </row>
    <row r="125" spans="2:8" ht="25.5" x14ac:dyDescent="0.25">
      <c r="B125" s="260"/>
      <c r="C125" s="255" t="s">
        <v>116</v>
      </c>
      <c r="D125" s="261"/>
      <c r="E125" s="262" t="s">
        <v>282</v>
      </c>
      <c r="F125" s="263" t="s">
        <v>283</v>
      </c>
      <c r="G125" s="263" t="s">
        <v>284</v>
      </c>
      <c r="H125" s="258"/>
    </row>
    <row r="129" spans="3:7" ht="25.5" x14ac:dyDescent="0.25">
      <c r="C129" s="32" t="s">
        <v>17</v>
      </c>
      <c r="D129" s="29">
        <f>D115+D100+D91++D86+D81+D76+D72+D55+D47+D42+D35+D31+D26+D22+D17-30.6</f>
        <v>8053.5</v>
      </c>
      <c r="E129" s="29">
        <f t="shared" ref="E129:G129" si="4">E115+E100+E91++E86+E81+E76+E72+E55+E47+E42+E35+E31+E26+E22+E17-30.6</f>
        <v>9443.9</v>
      </c>
      <c r="F129" s="29">
        <f t="shared" si="4"/>
        <v>10968.4</v>
      </c>
      <c r="G129" s="29">
        <f t="shared" si="4"/>
        <v>10838.4</v>
      </c>
    </row>
    <row r="130" spans="3:7" ht="25.5" x14ac:dyDescent="0.25">
      <c r="C130" s="48" t="s">
        <v>25</v>
      </c>
      <c r="D130" s="29">
        <f>D101+D96+D92+D87+D37</f>
        <v>2077.9</v>
      </c>
      <c r="E130" s="29">
        <f t="shared" ref="E130:G130" si="5">E101+E96+E92+E87+E37</f>
        <v>377.1</v>
      </c>
      <c r="F130" s="29">
        <f t="shared" si="5"/>
        <v>2377.1</v>
      </c>
      <c r="G130" s="29">
        <f t="shared" si="5"/>
        <v>2477.1</v>
      </c>
    </row>
    <row r="131" spans="3:7" x14ac:dyDescent="0.25">
      <c r="C131" s="91" t="s">
        <v>39</v>
      </c>
      <c r="D131" s="29">
        <f>D116+D111+D105+D82+D77+D68+D64+D60+D56+D51+D36+D27+D18+D13+D9+D120</f>
        <v>7653.7749999999996</v>
      </c>
      <c r="E131" s="29">
        <f t="shared" ref="E131:G131" si="6">E116+E111+E105+E82+E77+E68+E64+E60+E56+E51+E36+E27+E18+E13+E9+E120</f>
        <v>9248.51</v>
      </c>
      <c r="F131" s="29">
        <f t="shared" si="6"/>
        <v>9342.8999999999978</v>
      </c>
      <c r="G131" s="29">
        <f t="shared" si="6"/>
        <v>9539.1899999999987</v>
      </c>
    </row>
    <row r="132" spans="3:7" x14ac:dyDescent="0.25">
      <c r="C132" s="106" t="s">
        <v>77</v>
      </c>
      <c r="D132" s="29">
        <f>D110</f>
        <v>100</v>
      </c>
      <c r="E132" s="29">
        <f t="shared" ref="E132:G132" si="7">E110</f>
        <v>100</v>
      </c>
      <c r="F132" s="29">
        <f t="shared" si="7"/>
        <v>100</v>
      </c>
      <c r="G132" s="29">
        <f t="shared" si="7"/>
        <v>100</v>
      </c>
    </row>
    <row r="133" spans="3:7" x14ac:dyDescent="0.25">
      <c r="C133" s="140" t="s">
        <v>120</v>
      </c>
      <c r="D133" s="29">
        <v>0</v>
      </c>
      <c r="E133" s="29">
        <v>0</v>
      </c>
      <c r="F133" s="29">
        <v>0</v>
      </c>
      <c r="G133" s="29">
        <v>0</v>
      </c>
    </row>
  </sheetData>
  <mergeCells count="38">
    <mergeCell ref="B108:B110"/>
    <mergeCell ref="B113:B115"/>
    <mergeCell ref="B118:B120"/>
    <mergeCell ref="B79:B81"/>
    <mergeCell ref="B84:B86"/>
    <mergeCell ref="B89:B91"/>
    <mergeCell ref="B94:B96"/>
    <mergeCell ref="B98:B100"/>
    <mergeCell ref="B103:B105"/>
    <mergeCell ref="B74:B76"/>
    <mergeCell ref="J39:J41"/>
    <mergeCell ref="B40:B42"/>
    <mergeCell ref="J42:J44"/>
    <mergeCell ref="J45:J46"/>
    <mergeCell ref="J47:J48"/>
    <mergeCell ref="B49:B51"/>
    <mergeCell ref="J49:J50"/>
    <mergeCell ref="B53:B54"/>
    <mergeCell ref="B58:B60"/>
    <mergeCell ref="B62:B64"/>
    <mergeCell ref="B66:B68"/>
    <mergeCell ref="B70:B72"/>
    <mergeCell ref="J32:J33"/>
    <mergeCell ref="B33:B35"/>
    <mergeCell ref="J34:J35"/>
    <mergeCell ref="B2:H2"/>
    <mergeCell ref="B7:B9"/>
    <mergeCell ref="J9:J10"/>
    <mergeCell ref="B11:B13"/>
    <mergeCell ref="J12:J13"/>
    <mergeCell ref="B15:B18"/>
    <mergeCell ref="J16:J20"/>
    <mergeCell ref="B20:B22"/>
    <mergeCell ref="J23:J24"/>
    <mergeCell ref="B24:B26"/>
    <mergeCell ref="J25:J26"/>
    <mergeCell ref="B29:B31"/>
    <mergeCell ref="J29:J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6799-97A1-465C-9014-695FC99D6E2C}">
  <dimension ref="A2:M243"/>
  <sheetViews>
    <sheetView showGridLines="0" topLeftCell="A229" zoomScale="80" zoomScaleNormal="80" workbookViewId="0">
      <selection activeCell="G247" sqref="G247"/>
    </sheetView>
  </sheetViews>
  <sheetFormatPr defaultColWidth="9.140625" defaultRowHeight="12.75" x14ac:dyDescent="0.25"/>
  <cols>
    <col min="1" max="1" width="2.5703125" style="2" customWidth="1"/>
    <col min="2" max="2" width="21.7109375" style="141" customWidth="1"/>
    <col min="3" max="3" width="49.28515625" style="142" customWidth="1"/>
    <col min="4" max="8" width="14.7109375" style="1" customWidth="1"/>
    <col min="9" max="10" width="15" style="1" hidden="1" customWidth="1"/>
    <col min="11" max="11" width="10.7109375" style="2" customWidth="1"/>
    <col min="12" max="16384" width="9.140625" style="2"/>
  </cols>
  <sheetData>
    <row r="2" spans="2:13" ht="39.6" customHeight="1" x14ac:dyDescent="0.25">
      <c r="B2" s="422" t="s">
        <v>285</v>
      </c>
      <c r="C2" s="422"/>
      <c r="D2" s="422"/>
      <c r="E2" s="422"/>
      <c r="F2" s="422"/>
      <c r="G2" s="422"/>
      <c r="H2" s="422"/>
    </row>
    <row r="3" spans="2:13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334" t="s">
        <v>8</v>
      </c>
      <c r="J3" s="334" t="s">
        <v>9</v>
      </c>
      <c r="L3" s="335"/>
      <c r="M3" s="335"/>
    </row>
    <row r="4" spans="2:13" x14ac:dyDescent="0.25">
      <c r="B4" s="336">
        <v>1</v>
      </c>
      <c r="C4" s="337">
        <v>2</v>
      </c>
      <c r="D4" s="338">
        <v>4</v>
      </c>
      <c r="E4" s="337">
        <v>5</v>
      </c>
      <c r="F4" s="337">
        <v>6</v>
      </c>
      <c r="G4" s="337">
        <v>7</v>
      </c>
      <c r="H4" s="337">
        <v>8</v>
      </c>
      <c r="I4" s="11">
        <v>9</v>
      </c>
      <c r="J4" s="11">
        <v>10</v>
      </c>
      <c r="L4" s="339"/>
      <c r="M4" s="340"/>
    </row>
    <row r="5" spans="2:13" ht="31.15" customHeight="1" x14ac:dyDescent="0.25">
      <c r="B5" s="14" t="s">
        <v>286</v>
      </c>
      <c r="C5" s="14" t="s">
        <v>287</v>
      </c>
      <c r="D5" s="15"/>
      <c r="E5" s="16"/>
      <c r="F5" s="16"/>
      <c r="G5" s="16"/>
      <c r="H5" s="17"/>
      <c r="L5" s="335"/>
      <c r="M5" s="335"/>
    </row>
    <row r="6" spans="2:13" ht="30" customHeight="1" x14ac:dyDescent="0.25">
      <c r="B6" s="19" t="s">
        <v>288</v>
      </c>
      <c r="C6" s="20" t="s">
        <v>289</v>
      </c>
      <c r="D6" s="21"/>
      <c r="E6" s="21"/>
      <c r="F6" s="21"/>
      <c r="G6" s="21"/>
      <c r="H6" s="312" t="s">
        <v>290</v>
      </c>
    </row>
    <row r="7" spans="2:13" ht="17.25" customHeight="1" x14ac:dyDescent="0.25">
      <c r="B7" s="24"/>
      <c r="C7" s="24" t="s">
        <v>15</v>
      </c>
      <c r="D7" s="25">
        <v>7</v>
      </c>
      <c r="E7" s="26">
        <v>5</v>
      </c>
      <c r="F7" s="26">
        <v>5</v>
      </c>
      <c r="G7" s="26">
        <v>5</v>
      </c>
      <c r="H7" s="43"/>
    </row>
    <row r="8" spans="2:13" ht="17.25" customHeight="1" x14ac:dyDescent="0.25">
      <c r="B8" s="27"/>
      <c r="C8" s="28" t="s">
        <v>16</v>
      </c>
      <c r="D8" s="29"/>
      <c r="E8" s="30"/>
      <c r="F8" s="30"/>
      <c r="G8" s="30"/>
      <c r="H8" s="179"/>
    </row>
    <row r="9" spans="2:13" ht="27.75" customHeight="1" x14ac:dyDescent="0.25">
      <c r="B9" s="27"/>
      <c r="C9" s="32" t="s">
        <v>17</v>
      </c>
      <c r="D9" s="29">
        <v>7</v>
      </c>
      <c r="E9" s="33">
        <v>5</v>
      </c>
      <c r="F9" s="33">
        <v>5</v>
      </c>
      <c r="G9" s="33">
        <v>5</v>
      </c>
      <c r="H9" s="201"/>
    </row>
    <row r="10" spans="2:13" ht="30.75" customHeight="1" x14ac:dyDescent="0.25">
      <c r="B10" s="39" t="s">
        <v>291</v>
      </c>
      <c r="C10" s="20" t="s">
        <v>292</v>
      </c>
      <c r="D10" s="40"/>
      <c r="E10" s="21"/>
      <c r="F10" s="21"/>
      <c r="G10" s="21"/>
      <c r="H10" s="177" t="s">
        <v>290</v>
      </c>
    </row>
    <row r="11" spans="2:13" ht="21" customHeight="1" x14ac:dyDescent="0.25">
      <c r="B11" s="377"/>
      <c r="C11" s="24" t="s">
        <v>15</v>
      </c>
      <c r="D11" s="42">
        <v>30</v>
      </c>
      <c r="E11" s="26">
        <v>30</v>
      </c>
      <c r="F11" s="26">
        <v>40</v>
      </c>
      <c r="G11" s="26">
        <v>45</v>
      </c>
      <c r="H11" s="43"/>
    </row>
    <row r="12" spans="2:13" ht="15.75" customHeight="1" x14ac:dyDescent="0.25">
      <c r="B12" s="378"/>
      <c r="C12" s="44" t="s">
        <v>16</v>
      </c>
      <c r="D12" s="29"/>
      <c r="E12" s="30"/>
      <c r="F12" s="45"/>
      <c r="G12" s="45"/>
      <c r="H12" s="190"/>
    </row>
    <row r="13" spans="2:13" ht="33" customHeight="1" x14ac:dyDescent="0.25">
      <c r="B13" s="378"/>
      <c r="C13" s="47" t="s">
        <v>17</v>
      </c>
      <c r="D13" s="29">
        <v>30</v>
      </c>
      <c r="E13" s="33">
        <v>30</v>
      </c>
      <c r="F13" s="45">
        <v>40</v>
      </c>
      <c r="G13" s="45">
        <v>45</v>
      </c>
      <c r="H13" s="190"/>
    </row>
    <row r="14" spans="2:13" ht="28.5" customHeight="1" x14ac:dyDescent="0.25">
      <c r="B14" s="39" t="s">
        <v>293</v>
      </c>
      <c r="C14" s="20" t="s">
        <v>294</v>
      </c>
      <c r="D14" s="40"/>
      <c r="E14" s="21"/>
      <c r="F14" s="21"/>
      <c r="G14" s="21"/>
      <c r="H14" s="177" t="s">
        <v>290</v>
      </c>
    </row>
    <row r="15" spans="2:13" x14ac:dyDescent="0.25">
      <c r="B15" s="380"/>
      <c r="C15" s="24" t="s">
        <v>15</v>
      </c>
      <c r="D15" s="42">
        <v>1.5</v>
      </c>
      <c r="E15" s="26">
        <v>1.5</v>
      </c>
      <c r="F15" s="26">
        <v>1.5</v>
      </c>
      <c r="G15" s="26">
        <v>1.5</v>
      </c>
      <c r="H15" s="43"/>
    </row>
    <row r="16" spans="2:13" x14ac:dyDescent="0.25">
      <c r="B16" s="381"/>
      <c r="C16" s="44" t="s">
        <v>16</v>
      </c>
      <c r="D16" s="29"/>
      <c r="E16" s="30"/>
      <c r="F16" s="45"/>
      <c r="G16" s="45"/>
      <c r="H16" s="190"/>
    </row>
    <row r="17" spans="2:8" ht="25.5" x14ac:dyDescent="0.25">
      <c r="B17" s="381"/>
      <c r="C17" s="47" t="s">
        <v>17</v>
      </c>
      <c r="D17" s="29">
        <v>1.5</v>
      </c>
      <c r="E17" s="33">
        <v>1.5</v>
      </c>
      <c r="F17" s="33">
        <v>1.5</v>
      </c>
      <c r="G17" s="33">
        <v>1.5</v>
      </c>
      <c r="H17" s="190"/>
    </row>
    <row r="18" spans="2:8" ht="25.5" x14ac:dyDescent="0.25">
      <c r="B18" s="14" t="s">
        <v>295</v>
      </c>
      <c r="C18" s="14" t="s">
        <v>296</v>
      </c>
      <c r="D18" s="63"/>
      <c r="E18" s="64"/>
      <c r="F18" s="64"/>
      <c r="G18" s="64"/>
      <c r="H18" s="15"/>
    </row>
    <row r="19" spans="2:8" ht="27" customHeight="1" x14ac:dyDescent="0.25">
      <c r="B19" s="39" t="s">
        <v>297</v>
      </c>
      <c r="C19" s="20" t="s">
        <v>298</v>
      </c>
      <c r="D19" s="40"/>
      <c r="E19" s="21"/>
      <c r="F19" s="21"/>
      <c r="G19" s="21"/>
      <c r="H19" s="177" t="s">
        <v>299</v>
      </c>
    </row>
    <row r="20" spans="2:8" x14ac:dyDescent="0.25">
      <c r="B20" s="377"/>
      <c r="C20" s="24" t="s">
        <v>15</v>
      </c>
      <c r="D20" s="42">
        <v>210</v>
      </c>
      <c r="E20" s="26">
        <v>0</v>
      </c>
      <c r="F20" s="26">
        <v>0</v>
      </c>
      <c r="G20" s="26">
        <v>0</v>
      </c>
      <c r="H20" s="43"/>
    </row>
    <row r="21" spans="2:8" x14ac:dyDescent="0.25">
      <c r="B21" s="378"/>
      <c r="C21" s="44" t="s">
        <v>16</v>
      </c>
      <c r="D21" s="29"/>
      <c r="E21" s="30"/>
      <c r="F21" s="45"/>
      <c r="G21" s="45"/>
      <c r="H21" s="190"/>
    </row>
    <row r="22" spans="2:8" ht="25.5" x14ac:dyDescent="0.25">
      <c r="B22" s="378"/>
      <c r="C22" s="47" t="s">
        <v>17</v>
      </c>
      <c r="D22" s="29">
        <v>210</v>
      </c>
      <c r="E22" s="33">
        <v>0</v>
      </c>
      <c r="F22" s="45">
        <v>0</v>
      </c>
      <c r="G22" s="45">
        <v>0</v>
      </c>
      <c r="H22" s="190"/>
    </row>
    <row r="23" spans="2:8" ht="30.75" customHeight="1" x14ac:dyDescent="0.25">
      <c r="B23" s="39" t="s">
        <v>300</v>
      </c>
      <c r="C23" s="20" t="s">
        <v>301</v>
      </c>
      <c r="D23" s="40"/>
      <c r="E23" s="21"/>
      <c r="F23" s="21"/>
      <c r="G23" s="21"/>
      <c r="H23" s="177" t="s">
        <v>302</v>
      </c>
    </row>
    <row r="24" spans="2:8" x14ac:dyDescent="0.25">
      <c r="B24" s="377"/>
      <c r="C24" s="24" t="s">
        <v>15</v>
      </c>
      <c r="D24" s="42">
        <v>0</v>
      </c>
      <c r="E24" s="26">
        <v>50</v>
      </c>
      <c r="F24" s="26">
        <v>700</v>
      </c>
      <c r="G24" s="26">
        <v>0</v>
      </c>
      <c r="H24" s="43"/>
    </row>
    <row r="25" spans="2:8" x14ac:dyDescent="0.25">
      <c r="B25" s="378"/>
      <c r="C25" s="44" t="s">
        <v>16</v>
      </c>
      <c r="D25" s="29"/>
      <c r="E25" s="30"/>
      <c r="F25" s="45"/>
      <c r="G25" s="45"/>
      <c r="H25" s="190"/>
    </row>
    <row r="26" spans="2:8" ht="25.5" x14ac:dyDescent="0.25">
      <c r="B26" s="378"/>
      <c r="C26" s="47" t="s">
        <v>17</v>
      </c>
      <c r="D26" s="29">
        <v>0</v>
      </c>
      <c r="E26" s="33">
        <v>50</v>
      </c>
      <c r="F26" s="45">
        <v>700</v>
      </c>
      <c r="G26" s="45">
        <v>0</v>
      </c>
      <c r="H26" s="190"/>
    </row>
    <row r="27" spans="2:8" ht="25.5" x14ac:dyDescent="0.25">
      <c r="B27" s="60"/>
      <c r="C27" s="48" t="s">
        <v>25</v>
      </c>
      <c r="D27" s="49">
        <v>0</v>
      </c>
      <c r="E27" s="50">
        <v>0</v>
      </c>
      <c r="F27" s="51">
        <v>0</v>
      </c>
      <c r="G27" s="51">
        <v>0</v>
      </c>
      <c r="H27" s="211"/>
    </row>
    <row r="28" spans="2:8" ht="30" customHeight="1" x14ac:dyDescent="0.25">
      <c r="B28" s="39" t="s">
        <v>303</v>
      </c>
      <c r="C28" s="20" t="s">
        <v>304</v>
      </c>
      <c r="D28" s="40"/>
      <c r="E28" s="21"/>
      <c r="F28" s="21"/>
      <c r="G28" s="21"/>
      <c r="H28" s="177" t="s">
        <v>302</v>
      </c>
    </row>
    <row r="29" spans="2:8" x14ac:dyDescent="0.25">
      <c r="B29" s="377"/>
      <c r="C29" s="24" t="s">
        <v>15</v>
      </c>
      <c r="D29" s="42">
        <v>0</v>
      </c>
      <c r="E29" s="26">
        <v>680</v>
      </c>
      <c r="F29" s="26">
        <v>170.7</v>
      </c>
      <c r="G29" s="26">
        <v>53</v>
      </c>
      <c r="H29" s="43"/>
    </row>
    <row r="30" spans="2:8" x14ac:dyDescent="0.25">
      <c r="B30" s="378"/>
      <c r="C30" s="44" t="s">
        <v>16</v>
      </c>
      <c r="D30" s="29"/>
      <c r="E30" s="30"/>
      <c r="F30" s="45"/>
      <c r="G30" s="45"/>
      <c r="H30" s="190"/>
    </row>
    <row r="31" spans="2:8" ht="25.5" x14ac:dyDescent="0.25">
      <c r="B31" s="378"/>
      <c r="C31" s="47" t="s">
        <v>17</v>
      </c>
      <c r="D31" s="29">
        <v>0</v>
      </c>
      <c r="E31" s="33">
        <v>680</v>
      </c>
      <c r="F31" s="45">
        <v>170.7</v>
      </c>
      <c r="G31" s="45">
        <v>53</v>
      </c>
      <c r="H31" s="190"/>
    </row>
    <row r="32" spans="2:8" ht="25.5" x14ac:dyDescent="0.25">
      <c r="B32" s="60"/>
      <c r="C32" s="48" t="s">
        <v>25</v>
      </c>
      <c r="D32" s="49">
        <v>0</v>
      </c>
      <c r="E32" s="50">
        <v>0</v>
      </c>
      <c r="F32" s="51">
        <v>0</v>
      </c>
      <c r="G32" s="51">
        <v>0</v>
      </c>
      <c r="H32" s="211"/>
    </row>
    <row r="33" spans="2:8" ht="28.5" customHeight="1" x14ac:dyDescent="0.25">
      <c r="B33" s="39" t="s">
        <v>305</v>
      </c>
      <c r="C33" s="264" t="s">
        <v>306</v>
      </c>
      <c r="D33" s="40"/>
      <c r="E33" s="265"/>
      <c r="F33" s="21"/>
      <c r="G33" s="21"/>
      <c r="H33" s="190" t="s">
        <v>299</v>
      </c>
    </row>
    <row r="34" spans="2:8" x14ac:dyDescent="0.25">
      <c r="B34" s="423"/>
      <c r="C34" s="24" t="s">
        <v>15</v>
      </c>
      <c r="D34" s="42">
        <v>10</v>
      </c>
      <c r="E34" s="26">
        <v>0</v>
      </c>
      <c r="F34" s="26">
        <v>0</v>
      </c>
      <c r="G34" s="26">
        <v>0</v>
      </c>
      <c r="H34" s="43"/>
    </row>
    <row r="35" spans="2:8" x14ac:dyDescent="0.25">
      <c r="B35" s="424"/>
      <c r="C35" s="44" t="s">
        <v>16</v>
      </c>
      <c r="D35" s="29"/>
      <c r="E35" s="30"/>
      <c r="F35" s="45"/>
      <c r="G35" s="45"/>
      <c r="H35" s="190"/>
    </row>
    <row r="36" spans="2:8" ht="25.5" x14ac:dyDescent="0.25">
      <c r="B36" s="425"/>
      <c r="C36" s="47" t="s">
        <v>17</v>
      </c>
      <c r="D36" s="29">
        <v>10</v>
      </c>
      <c r="E36" s="33">
        <v>0</v>
      </c>
      <c r="F36" s="45">
        <v>0</v>
      </c>
      <c r="G36" s="45">
        <v>0</v>
      </c>
      <c r="H36" s="190"/>
    </row>
    <row r="37" spans="2:8" ht="39.75" customHeight="1" x14ac:dyDescent="0.25">
      <c r="B37" s="39" t="s">
        <v>307</v>
      </c>
      <c r="C37" s="264" t="s">
        <v>308</v>
      </c>
      <c r="D37" s="40"/>
      <c r="E37" s="265"/>
      <c r="F37" s="21"/>
      <c r="G37" s="21"/>
      <c r="H37" s="177" t="s">
        <v>299</v>
      </c>
    </row>
    <row r="38" spans="2:8" x14ac:dyDescent="0.25">
      <c r="B38" s="423"/>
      <c r="C38" s="24" t="s">
        <v>15</v>
      </c>
      <c r="D38" s="42">
        <v>0</v>
      </c>
      <c r="E38" s="26">
        <v>2</v>
      </c>
      <c r="F38" s="26">
        <v>4</v>
      </c>
      <c r="G38" s="26">
        <v>4</v>
      </c>
      <c r="H38" s="43"/>
    </row>
    <row r="39" spans="2:8" x14ac:dyDescent="0.25">
      <c r="B39" s="424"/>
      <c r="C39" s="44" t="s">
        <v>16</v>
      </c>
      <c r="D39" s="29"/>
      <c r="E39" s="30"/>
      <c r="F39" s="45"/>
      <c r="G39" s="45"/>
      <c r="H39" s="190"/>
    </row>
    <row r="40" spans="2:8" ht="25.5" x14ac:dyDescent="0.25">
      <c r="B40" s="425"/>
      <c r="C40" s="47" t="s">
        <v>17</v>
      </c>
      <c r="D40" s="100">
        <v>0</v>
      </c>
      <c r="E40" s="33">
        <v>2</v>
      </c>
      <c r="F40" s="72">
        <v>4</v>
      </c>
      <c r="G40" s="72">
        <v>4</v>
      </c>
      <c r="H40" s="190"/>
    </row>
    <row r="41" spans="2:8" ht="28.5" customHeight="1" x14ac:dyDescent="0.25">
      <c r="B41" s="39" t="s">
        <v>309</v>
      </c>
      <c r="C41" s="264" t="s">
        <v>310</v>
      </c>
      <c r="D41" s="40"/>
      <c r="E41" s="265"/>
      <c r="F41" s="21"/>
      <c r="G41" s="21"/>
      <c r="H41" s="177" t="s">
        <v>311</v>
      </c>
    </row>
    <row r="42" spans="2:8" x14ac:dyDescent="0.25">
      <c r="B42" s="423"/>
      <c r="C42" s="24" t="s">
        <v>15</v>
      </c>
      <c r="D42" s="42">
        <v>127.5</v>
      </c>
      <c r="E42" s="26">
        <v>8.4</v>
      </c>
      <c r="F42" s="26">
        <v>300</v>
      </c>
      <c r="G42" s="26">
        <v>300</v>
      </c>
      <c r="H42" s="43"/>
    </row>
    <row r="43" spans="2:8" x14ac:dyDescent="0.25">
      <c r="B43" s="424"/>
      <c r="C43" s="44" t="s">
        <v>16</v>
      </c>
      <c r="D43" s="29"/>
      <c r="E43" s="30"/>
      <c r="F43" s="45"/>
      <c r="G43" s="45"/>
      <c r="H43" s="190"/>
    </row>
    <row r="44" spans="2:8" ht="25.5" x14ac:dyDescent="0.25">
      <c r="B44" s="425"/>
      <c r="C44" s="47" t="s">
        <v>17</v>
      </c>
      <c r="D44" s="100">
        <v>127.5</v>
      </c>
      <c r="E44" s="33">
        <v>8.4</v>
      </c>
      <c r="F44" s="72">
        <v>300</v>
      </c>
      <c r="G44" s="72">
        <v>300</v>
      </c>
      <c r="H44" s="190"/>
    </row>
    <row r="45" spans="2:8" ht="28.5" customHeight="1" x14ac:dyDescent="0.25">
      <c r="B45" s="39" t="s">
        <v>312</v>
      </c>
      <c r="C45" s="264" t="s">
        <v>313</v>
      </c>
      <c r="D45" s="40"/>
      <c r="E45" s="265"/>
      <c r="F45" s="21"/>
      <c r="G45" s="21"/>
      <c r="H45" s="177" t="s">
        <v>314</v>
      </c>
    </row>
    <row r="46" spans="2:8" ht="12.75" customHeight="1" x14ac:dyDescent="0.25">
      <c r="B46" s="423"/>
      <c r="C46" s="24" t="s">
        <v>15</v>
      </c>
      <c r="D46" s="42">
        <v>25</v>
      </c>
      <c r="E46" s="26">
        <v>21</v>
      </c>
      <c r="F46" s="26">
        <v>220</v>
      </c>
      <c r="G46" s="26">
        <v>350</v>
      </c>
      <c r="H46" s="43"/>
    </row>
    <row r="47" spans="2:8" x14ac:dyDescent="0.25">
      <c r="B47" s="424"/>
      <c r="C47" s="44" t="s">
        <v>16</v>
      </c>
      <c r="D47" s="29"/>
      <c r="E47" s="2"/>
      <c r="F47" s="45"/>
      <c r="G47" s="30"/>
      <c r="H47" s="190"/>
    </row>
    <row r="48" spans="2:8" ht="25.5" x14ac:dyDescent="0.25">
      <c r="B48" s="425"/>
      <c r="C48" s="47" t="s">
        <v>17</v>
      </c>
      <c r="D48" s="100">
        <v>25</v>
      </c>
      <c r="E48" s="33">
        <v>21</v>
      </c>
      <c r="F48" s="72">
        <v>220</v>
      </c>
      <c r="G48" s="72">
        <v>350</v>
      </c>
      <c r="H48" s="190"/>
    </row>
    <row r="49" spans="2:8" ht="28.5" customHeight="1" x14ac:dyDescent="0.25">
      <c r="B49" s="39" t="s">
        <v>315</v>
      </c>
      <c r="C49" s="264" t="s">
        <v>316</v>
      </c>
      <c r="D49" s="40"/>
      <c r="E49" s="265"/>
      <c r="F49" s="21"/>
      <c r="G49" s="21"/>
      <c r="H49" s="177" t="s">
        <v>314</v>
      </c>
    </row>
    <row r="50" spans="2:8" ht="12.75" customHeight="1" x14ac:dyDescent="0.25">
      <c r="B50" s="423"/>
      <c r="C50" s="24" t="s">
        <v>15</v>
      </c>
      <c r="D50" s="42">
        <v>35</v>
      </c>
      <c r="E50" s="26">
        <v>0</v>
      </c>
      <c r="F50" s="26">
        <v>30</v>
      </c>
      <c r="G50" s="26">
        <v>30</v>
      </c>
      <c r="H50" s="43"/>
    </row>
    <row r="51" spans="2:8" x14ac:dyDescent="0.25">
      <c r="B51" s="424"/>
      <c r="C51" s="44" t="s">
        <v>16</v>
      </c>
      <c r="D51" s="29"/>
      <c r="E51" s="2"/>
      <c r="F51" s="45"/>
      <c r="G51" s="30"/>
      <c r="H51" s="190"/>
    </row>
    <row r="52" spans="2:8" ht="25.5" x14ac:dyDescent="0.25">
      <c r="B52" s="425"/>
      <c r="C52" s="47" t="s">
        <v>17</v>
      </c>
      <c r="D52" s="100">
        <v>35</v>
      </c>
      <c r="E52" s="33">
        <v>0</v>
      </c>
      <c r="F52" s="72">
        <v>30</v>
      </c>
      <c r="G52" s="72">
        <v>30</v>
      </c>
      <c r="H52" s="190"/>
    </row>
    <row r="53" spans="2:8" ht="28.5" customHeight="1" x14ac:dyDescent="0.25">
      <c r="B53" s="39" t="s">
        <v>317</v>
      </c>
      <c r="C53" s="264" t="s">
        <v>318</v>
      </c>
      <c r="D53" s="40"/>
      <c r="E53" s="265"/>
      <c r="F53" s="21"/>
      <c r="G53" s="21"/>
      <c r="H53" s="177" t="s">
        <v>319</v>
      </c>
    </row>
    <row r="54" spans="2:8" ht="12.75" customHeight="1" x14ac:dyDescent="0.25">
      <c r="B54" s="423"/>
      <c r="C54" s="24" t="s">
        <v>15</v>
      </c>
      <c r="D54" s="42">
        <v>0</v>
      </c>
      <c r="E54" s="26">
        <v>0</v>
      </c>
      <c r="F54" s="26">
        <v>0</v>
      </c>
      <c r="G54" s="26">
        <v>0</v>
      </c>
      <c r="H54" s="43"/>
    </row>
    <row r="55" spans="2:8" x14ac:dyDescent="0.25">
      <c r="B55" s="424"/>
      <c r="C55" s="44" t="s">
        <v>16</v>
      </c>
      <c r="D55" s="29"/>
      <c r="E55" s="2"/>
      <c r="F55" s="45"/>
      <c r="G55" s="30"/>
      <c r="H55" s="190"/>
    </row>
    <row r="56" spans="2:8" ht="25.5" x14ac:dyDescent="0.25">
      <c r="B56" s="425"/>
      <c r="C56" s="47" t="s">
        <v>17</v>
      </c>
      <c r="D56" s="100">
        <v>0</v>
      </c>
      <c r="E56" s="33">
        <v>0</v>
      </c>
      <c r="F56" s="72">
        <v>0</v>
      </c>
      <c r="G56" s="72">
        <v>0</v>
      </c>
      <c r="H56" s="190"/>
    </row>
    <row r="57" spans="2:8" ht="28.5" customHeight="1" x14ac:dyDescent="0.25">
      <c r="B57" s="39" t="s">
        <v>320</v>
      </c>
      <c r="C57" s="264" t="s">
        <v>321</v>
      </c>
      <c r="D57" s="40"/>
      <c r="E57" s="265"/>
      <c r="F57" s="21"/>
      <c r="G57" s="21"/>
      <c r="H57" s="177" t="s">
        <v>290</v>
      </c>
    </row>
    <row r="58" spans="2:8" ht="12.75" customHeight="1" x14ac:dyDescent="0.25">
      <c r="B58" s="423"/>
      <c r="C58" s="24" t="s">
        <v>15</v>
      </c>
      <c r="D58" s="42">
        <v>2</v>
      </c>
      <c r="E58" s="26">
        <v>1</v>
      </c>
      <c r="F58" s="26">
        <v>1.5</v>
      </c>
      <c r="G58" s="26">
        <v>2</v>
      </c>
      <c r="H58" s="43"/>
    </row>
    <row r="59" spans="2:8" x14ac:dyDescent="0.25">
      <c r="B59" s="424"/>
      <c r="C59" s="44" t="s">
        <v>16</v>
      </c>
      <c r="D59" s="29"/>
      <c r="E59" s="2"/>
      <c r="F59" s="45"/>
      <c r="G59" s="30"/>
      <c r="H59" s="190"/>
    </row>
    <row r="60" spans="2:8" ht="25.5" x14ac:dyDescent="0.25">
      <c r="B60" s="425"/>
      <c r="C60" s="47" t="s">
        <v>17</v>
      </c>
      <c r="D60" s="100">
        <v>2</v>
      </c>
      <c r="E60" s="33">
        <v>1</v>
      </c>
      <c r="F60" s="72">
        <v>1.5</v>
      </c>
      <c r="G60" s="72">
        <v>2</v>
      </c>
      <c r="H60" s="190"/>
    </row>
    <row r="61" spans="2:8" ht="28.5" customHeight="1" x14ac:dyDescent="0.25">
      <c r="B61" s="39" t="s">
        <v>322</v>
      </c>
      <c r="C61" s="264" t="s">
        <v>323</v>
      </c>
      <c r="D61" s="40"/>
      <c r="E61" s="265"/>
      <c r="F61" s="21"/>
      <c r="G61" s="21"/>
      <c r="H61" s="177" t="s">
        <v>302</v>
      </c>
    </row>
    <row r="62" spans="2:8" ht="12.75" customHeight="1" x14ac:dyDescent="0.25">
      <c r="B62" s="423"/>
      <c r="C62" s="24" t="s">
        <v>15</v>
      </c>
      <c r="D62" s="42">
        <v>0</v>
      </c>
      <c r="E62" s="26">
        <v>0</v>
      </c>
      <c r="F62" s="26">
        <v>0</v>
      </c>
      <c r="G62" s="26">
        <v>0</v>
      </c>
      <c r="H62" s="43"/>
    </row>
    <row r="63" spans="2:8" x14ac:dyDescent="0.25">
      <c r="B63" s="424"/>
      <c r="C63" s="44" t="s">
        <v>16</v>
      </c>
      <c r="D63" s="29"/>
      <c r="E63" s="2"/>
      <c r="F63" s="45"/>
      <c r="G63" s="30"/>
      <c r="H63" s="190"/>
    </row>
    <row r="64" spans="2:8" ht="25.5" x14ac:dyDescent="0.25">
      <c r="B64" s="425"/>
      <c r="C64" s="47" t="s">
        <v>17</v>
      </c>
      <c r="D64" s="100">
        <v>0</v>
      </c>
      <c r="E64" s="33">
        <v>0</v>
      </c>
      <c r="F64" s="72">
        <v>0</v>
      </c>
      <c r="G64" s="72">
        <v>0</v>
      </c>
      <c r="H64" s="190"/>
    </row>
    <row r="65" spans="2:8" ht="30" customHeight="1" x14ac:dyDescent="0.25">
      <c r="B65" s="14" t="s">
        <v>324</v>
      </c>
      <c r="C65" s="62" t="s">
        <v>325</v>
      </c>
      <c r="D65" s="63"/>
      <c r="E65" s="64"/>
      <c r="F65" s="285"/>
      <c r="G65" s="285"/>
      <c r="H65" s="15"/>
    </row>
    <row r="66" spans="2:8" ht="25.5" x14ac:dyDescent="0.25">
      <c r="B66" s="52" t="s">
        <v>326</v>
      </c>
      <c r="C66" s="53" t="s">
        <v>327</v>
      </c>
      <c r="D66" s="54"/>
      <c r="E66" s="55"/>
      <c r="F66" s="55"/>
      <c r="G66" s="55"/>
      <c r="H66" s="323"/>
    </row>
    <row r="67" spans="2:8" x14ac:dyDescent="0.25">
      <c r="B67" s="383"/>
      <c r="C67" s="24" t="s">
        <v>15</v>
      </c>
      <c r="D67" s="42">
        <v>12</v>
      </c>
      <c r="E67" s="26">
        <v>5</v>
      </c>
      <c r="F67" s="26">
        <v>12</v>
      </c>
      <c r="G67" s="26">
        <v>14</v>
      </c>
      <c r="H67" s="43"/>
    </row>
    <row r="68" spans="2:8" x14ac:dyDescent="0.25">
      <c r="B68" s="384"/>
      <c r="C68" s="44" t="s">
        <v>16</v>
      </c>
      <c r="D68" s="29"/>
      <c r="E68" s="30"/>
      <c r="F68" s="45"/>
      <c r="G68" s="45"/>
      <c r="H68" s="190"/>
    </row>
    <row r="69" spans="2:8" ht="25.5" x14ac:dyDescent="0.25">
      <c r="B69" s="384"/>
      <c r="C69" s="47" t="s">
        <v>17</v>
      </c>
      <c r="D69" s="29">
        <v>12</v>
      </c>
      <c r="E69" s="33">
        <v>5</v>
      </c>
      <c r="F69" s="45">
        <v>12</v>
      </c>
      <c r="G69" s="45">
        <v>14</v>
      </c>
      <c r="H69" s="190"/>
    </row>
    <row r="70" spans="2:8" ht="32.25" customHeight="1" x14ac:dyDescent="0.25">
      <c r="B70" s="267" t="s">
        <v>328</v>
      </c>
      <c r="C70" s="197" t="s">
        <v>329</v>
      </c>
      <c r="D70" s="68"/>
      <c r="E70" s="21"/>
      <c r="F70" s="40"/>
      <c r="G70" s="40"/>
      <c r="H70" s="69"/>
    </row>
    <row r="71" spans="2:8" x14ac:dyDescent="0.25">
      <c r="B71" s="377"/>
      <c r="C71" s="24" t="s">
        <v>15</v>
      </c>
      <c r="D71" s="70">
        <v>4</v>
      </c>
      <c r="E71" s="26">
        <v>1555.1</v>
      </c>
      <c r="F71" s="42">
        <v>0</v>
      </c>
      <c r="G71" s="42">
        <v>0</v>
      </c>
      <c r="H71" s="11"/>
    </row>
    <row r="72" spans="2:8" x14ac:dyDescent="0.25">
      <c r="B72" s="378"/>
      <c r="C72" s="44" t="s">
        <v>16</v>
      </c>
      <c r="D72" s="71"/>
      <c r="E72" s="72"/>
      <c r="F72" s="29"/>
      <c r="G72" s="29"/>
      <c r="H72" s="67"/>
    </row>
    <row r="73" spans="2:8" ht="25.5" x14ac:dyDescent="0.25">
      <c r="B73" s="378"/>
      <c r="C73" s="47" t="s">
        <v>17</v>
      </c>
      <c r="D73" s="71">
        <v>4</v>
      </c>
      <c r="E73" s="33">
        <v>30</v>
      </c>
      <c r="F73" s="29">
        <v>0</v>
      </c>
      <c r="G73" s="29">
        <v>0</v>
      </c>
      <c r="H73" s="67"/>
    </row>
    <row r="74" spans="2:8" ht="25.5" x14ac:dyDescent="0.25">
      <c r="B74" s="60"/>
      <c r="C74" s="48" t="s">
        <v>25</v>
      </c>
      <c r="D74" s="49">
        <v>0</v>
      </c>
      <c r="E74" s="50">
        <v>1525.1</v>
      </c>
      <c r="F74" s="51">
        <v>0</v>
      </c>
      <c r="G74" s="51">
        <v>0</v>
      </c>
      <c r="H74" s="211"/>
    </row>
    <row r="75" spans="2:8" ht="26.25" customHeight="1" x14ac:dyDescent="0.25">
      <c r="B75" s="52" t="s">
        <v>330</v>
      </c>
      <c r="C75" s="20" t="s">
        <v>331</v>
      </c>
      <c r="D75" s="68"/>
      <c r="E75" s="21"/>
      <c r="F75" s="40"/>
      <c r="G75" s="40"/>
      <c r="H75" s="69"/>
    </row>
    <row r="76" spans="2:8" x14ac:dyDescent="0.25">
      <c r="B76" s="377"/>
      <c r="C76" s="24" t="s">
        <v>15</v>
      </c>
      <c r="D76" s="70">
        <v>0</v>
      </c>
      <c r="E76" s="26">
        <v>10</v>
      </c>
      <c r="F76" s="42">
        <v>15</v>
      </c>
      <c r="G76" s="42">
        <v>15</v>
      </c>
      <c r="H76" s="11"/>
    </row>
    <row r="77" spans="2:8" x14ac:dyDescent="0.25">
      <c r="B77" s="378"/>
      <c r="C77" s="44" t="s">
        <v>16</v>
      </c>
      <c r="D77" s="71"/>
      <c r="E77" s="72"/>
      <c r="F77" s="29"/>
      <c r="G77" s="29"/>
      <c r="H77" s="67"/>
    </row>
    <row r="78" spans="2:8" ht="25.5" x14ac:dyDescent="0.25">
      <c r="B78" s="378"/>
      <c r="C78" s="47" t="s">
        <v>17</v>
      </c>
      <c r="D78" s="71">
        <v>0</v>
      </c>
      <c r="E78" s="77">
        <v>10</v>
      </c>
      <c r="F78" s="78">
        <v>15</v>
      </c>
      <c r="G78" s="78">
        <v>15</v>
      </c>
      <c r="H78" s="67"/>
    </row>
    <row r="79" spans="2:8" x14ac:dyDescent="0.25">
      <c r="B79" s="52" t="s">
        <v>332</v>
      </c>
      <c r="C79" s="20" t="s">
        <v>333</v>
      </c>
      <c r="D79" s="68"/>
      <c r="E79" s="21"/>
      <c r="F79" s="40"/>
      <c r="G79" s="40"/>
      <c r="H79" s="69"/>
    </row>
    <row r="80" spans="2:8" x14ac:dyDescent="0.25">
      <c r="B80" s="377"/>
      <c r="C80" s="24" t="s">
        <v>15</v>
      </c>
      <c r="D80" s="70">
        <v>0</v>
      </c>
      <c r="E80" s="26">
        <v>3</v>
      </c>
      <c r="F80" s="26">
        <v>6</v>
      </c>
      <c r="G80" s="26">
        <v>6</v>
      </c>
      <c r="H80" s="11"/>
    </row>
    <row r="81" spans="2:9" x14ac:dyDescent="0.25">
      <c r="B81" s="378"/>
      <c r="C81" s="44" t="s">
        <v>16</v>
      </c>
      <c r="D81" s="71"/>
      <c r="E81" s="72"/>
      <c r="F81" s="29"/>
      <c r="G81" s="29"/>
      <c r="H81" s="67"/>
    </row>
    <row r="82" spans="2:9" ht="25.5" x14ac:dyDescent="0.25">
      <c r="B82" s="378"/>
      <c r="C82" s="47" t="s">
        <v>17</v>
      </c>
      <c r="D82" s="71">
        <v>0</v>
      </c>
      <c r="E82" s="77">
        <v>3</v>
      </c>
      <c r="F82" s="77">
        <v>6</v>
      </c>
      <c r="G82" s="77">
        <v>6</v>
      </c>
      <c r="H82" s="67"/>
    </row>
    <row r="83" spans="2:9" ht="30.75" customHeight="1" x14ac:dyDescent="0.25">
      <c r="B83" s="52" t="s">
        <v>334</v>
      </c>
      <c r="C83" s="20" t="s">
        <v>335</v>
      </c>
      <c r="D83" s="68"/>
      <c r="E83" s="21"/>
      <c r="F83" s="40"/>
      <c r="G83" s="40"/>
      <c r="H83" s="69"/>
    </row>
    <row r="84" spans="2:9" x14ac:dyDescent="0.25">
      <c r="B84" s="377"/>
      <c r="C84" s="24" t="s">
        <v>15</v>
      </c>
      <c r="D84" s="70">
        <v>0</v>
      </c>
      <c r="E84" s="26">
        <v>40</v>
      </c>
      <c r="F84" s="26">
        <v>603.75</v>
      </c>
      <c r="G84" s="26">
        <v>0</v>
      </c>
      <c r="H84" s="11"/>
    </row>
    <row r="85" spans="2:9" x14ac:dyDescent="0.25">
      <c r="B85" s="378"/>
      <c r="C85" s="44" t="s">
        <v>16</v>
      </c>
      <c r="D85" s="71"/>
      <c r="E85" s="72"/>
      <c r="F85" s="29"/>
      <c r="G85" s="29"/>
      <c r="H85" s="67"/>
    </row>
    <row r="86" spans="2:9" ht="25.5" x14ac:dyDescent="0.25">
      <c r="B86" s="378"/>
      <c r="C86" s="47" t="s">
        <v>17</v>
      </c>
      <c r="D86" s="71">
        <v>0</v>
      </c>
      <c r="E86" s="77">
        <v>40</v>
      </c>
      <c r="F86" s="77">
        <v>603.75</v>
      </c>
      <c r="G86" s="77">
        <v>0</v>
      </c>
      <c r="H86" s="67"/>
    </row>
    <row r="87" spans="2:9" ht="25.5" x14ac:dyDescent="0.25">
      <c r="B87" s="52" t="s">
        <v>336</v>
      </c>
      <c r="C87" s="75" t="s">
        <v>337</v>
      </c>
      <c r="D87" s="68"/>
      <c r="E87" s="21"/>
      <c r="F87" s="40"/>
      <c r="G87" s="40"/>
      <c r="H87" s="69"/>
    </row>
    <row r="88" spans="2:9" x14ac:dyDescent="0.25">
      <c r="B88" s="377"/>
      <c r="C88" s="24" t="s">
        <v>15</v>
      </c>
      <c r="D88" s="70">
        <v>7.1</v>
      </c>
      <c r="E88" s="26">
        <v>7.1</v>
      </c>
      <c r="F88" s="26">
        <v>7.1</v>
      </c>
      <c r="G88" s="26">
        <v>7.1</v>
      </c>
    </row>
    <row r="89" spans="2:9" x14ac:dyDescent="0.25">
      <c r="B89" s="378"/>
      <c r="C89" s="44" t="s">
        <v>16</v>
      </c>
      <c r="D89" s="71"/>
      <c r="E89" s="72"/>
      <c r="F89" s="29"/>
      <c r="G89" s="29"/>
      <c r="H89" s="67"/>
    </row>
    <row r="90" spans="2:9" ht="25.5" x14ac:dyDescent="0.25">
      <c r="B90" s="378"/>
      <c r="C90" s="47" t="s">
        <v>17</v>
      </c>
      <c r="D90" s="71">
        <v>7.1</v>
      </c>
      <c r="E90" s="33">
        <v>7.1</v>
      </c>
      <c r="F90" s="33">
        <v>7.1</v>
      </c>
      <c r="G90" s="33">
        <v>7.1</v>
      </c>
      <c r="H90" s="73"/>
      <c r="I90" s="74"/>
    </row>
    <row r="91" spans="2:9" ht="30" customHeight="1" x14ac:dyDescent="0.25">
      <c r="B91" s="52" t="s">
        <v>338</v>
      </c>
      <c r="C91" s="198" t="s">
        <v>339</v>
      </c>
      <c r="D91" s="76"/>
      <c r="E91" s="40"/>
      <c r="F91" s="40"/>
      <c r="G91" s="40"/>
      <c r="H91" s="69" t="s">
        <v>340</v>
      </c>
    </row>
    <row r="92" spans="2:9" x14ac:dyDescent="0.25">
      <c r="B92" s="377"/>
      <c r="C92" s="24" t="s">
        <v>15</v>
      </c>
      <c r="D92" s="70">
        <v>23</v>
      </c>
      <c r="E92" s="26">
        <v>24.53</v>
      </c>
      <c r="F92" s="42">
        <v>27.94</v>
      </c>
      <c r="G92" s="42">
        <v>32.56</v>
      </c>
      <c r="H92" s="11"/>
    </row>
    <row r="93" spans="2:9" x14ac:dyDescent="0.25">
      <c r="B93" s="378"/>
      <c r="C93" s="44" t="s">
        <v>16</v>
      </c>
      <c r="D93" s="71"/>
      <c r="E93" s="72"/>
      <c r="F93" s="29"/>
      <c r="G93" s="29"/>
      <c r="H93" s="67"/>
    </row>
    <row r="94" spans="2:9" ht="25.5" x14ac:dyDescent="0.25">
      <c r="B94" s="378"/>
      <c r="C94" s="47" t="s">
        <v>17</v>
      </c>
      <c r="D94" s="71">
        <v>23</v>
      </c>
      <c r="E94" s="77">
        <v>24.53</v>
      </c>
      <c r="F94" s="78">
        <v>27.94</v>
      </c>
      <c r="G94" s="78">
        <v>32.56</v>
      </c>
      <c r="H94" s="67"/>
    </row>
    <row r="95" spans="2:9" ht="27" customHeight="1" x14ac:dyDescent="0.25">
      <c r="B95" s="52" t="s">
        <v>341</v>
      </c>
      <c r="C95" s="75" t="s">
        <v>342</v>
      </c>
      <c r="D95" s="76"/>
      <c r="E95" s="40"/>
      <c r="F95" s="40"/>
      <c r="G95" s="40"/>
      <c r="H95" s="69" t="s">
        <v>340</v>
      </c>
    </row>
    <row r="96" spans="2:9" x14ac:dyDescent="0.25">
      <c r="B96" s="377"/>
      <c r="C96" s="24" t="s">
        <v>15</v>
      </c>
      <c r="D96" s="70">
        <v>10</v>
      </c>
      <c r="E96" s="26">
        <v>3</v>
      </c>
      <c r="F96" s="42">
        <v>10</v>
      </c>
      <c r="G96" s="42">
        <v>10</v>
      </c>
      <c r="H96" s="11"/>
    </row>
    <row r="97" spans="2:8" x14ac:dyDescent="0.25">
      <c r="B97" s="378"/>
      <c r="C97" s="44" t="s">
        <v>16</v>
      </c>
      <c r="D97" s="71"/>
      <c r="E97" s="72"/>
      <c r="F97" s="100"/>
      <c r="G97" s="100"/>
      <c r="H97" s="67"/>
    </row>
    <row r="98" spans="2:8" ht="25.5" x14ac:dyDescent="0.25">
      <c r="B98" s="378"/>
      <c r="C98" s="47" t="s">
        <v>17</v>
      </c>
      <c r="D98" s="71">
        <v>10</v>
      </c>
      <c r="E98" s="33">
        <v>3</v>
      </c>
      <c r="F98" s="100">
        <v>10</v>
      </c>
      <c r="G98" s="100">
        <v>10</v>
      </c>
      <c r="H98" s="67"/>
    </row>
    <row r="99" spans="2:8" ht="24" customHeight="1" x14ac:dyDescent="0.25">
      <c r="B99" s="52" t="s">
        <v>343</v>
      </c>
      <c r="C99" s="75" t="s">
        <v>344</v>
      </c>
      <c r="D99" s="76"/>
      <c r="E99" s="40"/>
      <c r="F99" s="40"/>
      <c r="G99" s="40"/>
      <c r="H99" s="69"/>
    </row>
    <row r="100" spans="2:8" x14ac:dyDescent="0.25">
      <c r="B100" s="377"/>
      <c r="C100" s="24" t="s">
        <v>15</v>
      </c>
      <c r="D100" s="70">
        <v>17</v>
      </c>
      <c r="E100" s="26">
        <v>17</v>
      </c>
      <c r="F100" s="26">
        <v>20</v>
      </c>
      <c r="G100" s="94">
        <v>20</v>
      </c>
      <c r="H100" s="11"/>
    </row>
    <row r="101" spans="2:8" x14ac:dyDescent="0.25">
      <c r="B101" s="378"/>
      <c r="C101" s="44" t="s">
        <v>16</v>
      </c>
      <c r="D101" s="71"/>
      <c r="E101" s="72"/>
      <c r="F101" s="29"/>
      <c r="G101" s="29"/>
      <c r="H101" s="67"/>
    </row>
    <row r="102" spans="2:8" ht="25.5" x14ac:dyDescent="0.25">
      <c r="B102" s="378"/>
      <c r="C102" s="47" t="s">
        <v>17</v>
      </c>
      <c r="D102" s="71">
        <v>17</v>
      </c>
      <c r="E102" s="72">
        <v>17</v>
      </c>
      <c r="F102" s="72">
        <v>20</v>
      </c>
      <c r="G102" s="100">
        <v>20</v>
      </c>
      <c r="H102" s="67"/>
    </row>
    <row r="103" spans="2:8" ht="24.75" customHeight="1" x14ac:dyDescent="0.25">
      <c r="B103" s="52" t="s">
        <v>345</v>
      </c>
      <c r="C103" s="75" t="s">
        <v>346</v>
      </c>
      <c r="D103" s="76"/>
      <c r="E103" s="40"/>
      <c r="F103" s="40"/>
      <c r="G103" s="40"/>
      <c r="H103" s="69" t="s">
        <v>347</v>
      </c>
    </row>
    <row r="104" spans="2:8" x14ac:dyDescent="0.25">
      <c r="B104" s="377"/>
      <c r="C104" s="24" t="s">
        <v>15</v>
      </c>
      <c r="D104" s="70">
        <v>0.5</v>
      </c>
      <c r="E104" s="26">
        <v>0.5</v>
      </c>
      <c r="F104" s="26">
        <v>0.6</v>
      </c>
      <c r="G104" s="42">
        <v>0.6</v>
      </c>
      <c r="H104" s="11"/>
    </row>
    <row r="105" spans="2:8" x14ac:dyDescent="0.25">
      <c r="B105" s="378"/>
      <c r="C105" s="44" t="s">
        <v>16</v>
      </c>
      <c r="D105" s="71"/>
      <c r="E105" s="72"/>
      <c r="F105" s="29"/>
      <c r="G105" s="29"/>
      <c r="H105" s="67"/>
    </row>
    <row r="106" spans="2:8" ht="25.5" x14ac:dyDescent="0.25">
      <c r="B106" s="378"/>
      <c r="C106" s="80" t="s">
        <v>17</v>
      </c>
      <c r="D106" s="81">
        <v>0.5</v>
      </c>
      <c r="E106" s="72">
        <v>0.5</v>
      </c>
      <c r="F106" s="72">
        <v>0.6</v>
      </c>
      <c r="G106" s="100">
        <v>0.6</v>
      </c>
      <c r="H106" s="83"/>
    </row>
    <row r="107" spans="2:8" ht="24" customHeight="1" x14ac:dyDescent="0.25">
      <c r="B107" s="52" t="s">
        <v>348</v>
      </c>
      <c r="C107" s="20" t="s">
        <v>349</v>
      </c>
      <c r="D107" s="40"/>
      <c r="E107" s="87"/>
      <c r="F107" s="87"/>
      <c r="G107" s="87"/>
      <c r="H107" s="88" t="s">
        <v>347</v>
      </c>
    </row>
    <row r="108" spans="2:8" x14ac:dyDescent="0.25">
      <c r="B108" s="377"/>
      <c r="C108" s="24" t="s">
        <v>15</v>
      </c>
      <c r="D108" s="70">
        <v>5.5</v>
      </c>
      <c r="E108" s="26">
        <v>3</v>
      </c>
      <c r="F108" s="42">
        <v>3.5</v>
      </c>
      <c r="G108" s="42">
        <v>3.5</v>
      </c>
      <c r="H108" s="11"/>
    </row>
    <row r="109" spans="2:8" x14ac:dyDescent="0.25">
      <c r="B109" s="378"/>
      <c r="C109" s="44" t="s">
        <v>16</v>
      </c>
      <c r="D109" s="71"/>
      <c r="E109" s="72"/>
      <c r="F109" s="29"/>
      <c r="G109" s="29"/>
      <c r="H109" s="67"/>
    </row>
    <row r="110" spans="2:8" ht="25.5" x14ac:dyDescent="0.25">
      <c r="B110" s="378"/>
      <c r="C110" s="47" t="s">
        <v>17</v>
      </c>
      <c r="D110" s="71">
        <v>5.5</v>
      </c>
      <c r="E110" s="33">
        <v>3</v>
      </c>
      <c r="F110" s="29">
        <v>3.5</v>
      </c>
      <c r="G110" s="29">
        <v>3.5</v>
      </c>
      <c r="H110" s="67"/>
    </row>
    <row r="111" spans="2:8" ht="30" customHeight="1" x14ac:dyDescent="0.25">
      <c r="B111" s="52" t="s">
        <v>350</v>
      </c>
      <c r="C111" s="20" t="s">
        <v>351</v>
      </c>
      <c r="D111" s="76"/>
      <c r="E111" s="40"/>
      <c r="F111" s="40"/>
      <c r="G111" s="40"/>
      <c r="H111" s="69"/>
    </row>
    <row r="112" spans="2:8" x14ac:dyDescent="0.25">
      <c r="B112" s="426"/>
      <c r="C112" s="24" t="s">
        <v>15</v>
      </c>
      <c r="D112" s="70">
        <v>161.6</v>
      </c>
      <c r="E112" s="248">
        <v>130.477</v>
      </c>
      <c r="F112" s="248">
        <v>130.477</v>
      </c>
      <c r="G112" s="248">
        <v>130.477</v>
      </c>
      <c r="H112" s="11"/>
    </row>
    <row r="113" spans="1:10" x14ac:dyDescent="0.25">
      <c r="B113" s="426"/>
      <c r="C113" s="44" t="s">
        <v>16</v>
      </c>
      <c r="D113" s="71"/>
      <c r="E113" s="72"/>
      <c r="F113" s="29"/>
      <c r="G113" s="29"/>
      <c r="H113" s="67"/>
    </row>
    <row r="114" spans="1:10" x14ac:dyDescent="0.25">
      <c r="B114" s="426"/>
      <c r="C114" s="91" t="s">
        <v>39</v>
      </c>
      <c r="D114" s="202">
        <v>161.6</v>
      </c>
      <c r="E114" s="131">
        <v>130.477</v>
      </c>
      <c r="F114" s="131">
        <v>130.477</v>
      </c>
      <c r="G114" s="131">
        <v>130.477</v>
      </c>
      <c r="H114" s="93"/>
    </row>
    <row r="115" spans="1:10" ht="43.5" customHeight="1" x14ac:dyDescent="0.25">
      <c r="B115" s="52" t="s">
        <v>352</v>
      </c>
      <c r="C115" s="20" t="s">
        <v>353</v>
      </c>
      <c r="D115" s="76"/>
      <c r="E115" s="40"/>
      <c r="F115" s="40"/>
      <c r="G115" s="40"/>
      <c r="H115" s="69"/>
    </row>
    <row r="116" spans="1:10" x14ac:dyDescent="0.25">
      <c r="B116" s="427"/>
      <c r="C116" s="24" t="s">
        <v>15</v>
      </c>
      <c r="D116" s="70">
        <v>343.4</v>
      </c>
      <c r="E116" s="26">
        <v>396.09</v>
      </c>
      <c r="F116" s="26">
        <v>396.09</v>
      </c>
      <c r="G116" s="26">
        <v>392.41</v>
      </c>
      <c r="H116" s="11"/>
    </row>
    <row r="117" spans="1:10" x14ac:dyDescent="0.25">
      <c r="B117" s="428"/>
      <c r="C117" s="44" t="s">
        <v>16</v>
      </c>
      <c r="D117" s="71"/>
      <c r="E117" s="72"/>
      <c r="F117" s="100"/>
      <c r="G117" s="100"/>
      <c r="H117" s="67"/>
    </row>
    <row r="118" spans="1:10" ht="25.5" x14ac:dyDescent="0.25">
      <c r="B118" s="428"/>
      <c r="C118" s="47" t="s">
        <v>17</v>
      </c>
      <c r="D118" s="71">
        <v>38.4</v>
      </c>
      <c r="E118" s="341">
        <v>74.86</v>
      </c>
      <c r="F118" s="341">
        <v>74.86</v>
      </c>
      <c r="G118" s="341">
        <v>74.86</v>
      </c>
      <c r="H118" s="67"/>
    </row>
    <row r="119" spans="1:10" x14ac:dyDescent="0.25">
      <c r="B119" s="269"/>
      <c r="C119" s="91" t="s">
        <v>39</v>
      </c>
      <c r="D119" s="202">
        <v>305</v>
      </c>
      <c r="E119" s="342">
        <v>321.23</v>
      </c>
      <c r="F119" s="342">
        <v>321.23</v>
      </c>
      <c r="G119" s="342">
        <v>317.55</v>
      </c>
      <c r="H119" s="93"/>
    </row>
    <row r="120" spans="1:10" ht="27" customHeight="1" x14ac:dyDescent="0.25">
      <c r="B120" s="52" t="s">
        <v>354</v>
      </c>
      <c r="C120" s="75" t="s">
        <v>355</v>
      </c>
      <c r="D120" s="76"/>
      <c r="E120" s="40"/>
      <c r="F120" s="40"/>
      <c r="G120" s="40"/>
      <c r="H120" s="69"/>
    </row>
    <row r="121" spans="1:10" x14ac:dyDescent="0.25">
      <c r="B121" s="377"/>
      <c r="C121" s="24" t="s">
        <v>15</v>
      </c>
      <c r="D121" s="70">
        <v>59.1</v>
      </c>
      <c r="E121" s="343">
        <v>45.08</v>
      </c>
      <c r="F121" s="344">
        <v>44.1</v>
      </c>
      <c r="G121" s="248">
        <v>43.12</v>
      </c>
      <c r="H121" s="11"/>
    </row>
    <row r="122" spans="1:10" x14ac:dyDescent="0.25">
      <c r="B122" s="378"/>
      <c r="C122" s="44" t="s">
        <v>16</v>
      </c>
      <c r="D122" s="71"/>
      <c r="E122" s="72"/>
      <c r="F122" s="29"/>
      <c r="G122" s="29"/>
      <c r="H122" s="67"/>
    </row>
    <row r="123" spans="1:10" x14ac:dyDescent="0.25">
      <c r="B123" s="378"/>
      <c r="C123" s="91" t="s">
        <v>39</v>
      </c>
      <c r="D123" s="202">
        <v>59.1</v>
      </c>
      <c r="E123" s="342">
        <v>45.08</v>
      </c>
      <c r="F123" s="345">
        <v>44.1</v>
      </c>
      <c r="G123" s="131">
        <v>43.12</v>
      </c>
      <c r="H123" s="351"/>
    </row>
    <row r="124" spans="1:10" ht="27" customHeight="1" x14ac:dyDescent="0.25">
      <c r="B124" s="52" t="s">
        <v>356</v>
      </c>
      <c r="C124" s="20" t="s">
        <v>357</v>
      </c>
      <c r="D124" s="40"/>
      <c r="E124" s="40"/>
      <c r="F124" s="40"/>
      <c r="G124" s="40"/>
      <c r="H124" s="69"/>
    </row>
    <row r="125" spans="1:10" s="95" customFormat="1" x14ac:dyDescent="0.25">
      <c r="A125" s="2"/>
      <c r="B125" s="385"/>
      <c r="C125" s="24" t="s">
        <v>15</v>
      </c>
      <c r="D125" s="42">
        <v>0</v>
      </c>
      <c r="E125" s="26">
        <v>0</v>
      </c>
      <c r="F125" s="26">
        <v>0</v>
      </c>
      <c r="G125" s="42">
        <v>0</v>
      </c>
      <c r="H125" s="11"/>
      <c r="I125" s="74"/>
      <c r="J125" s="74"/>
    </row>
    <row r="126" spans="1:10" s="95" customFormat="1" x14ac:dyDescent="0.25">
      <c r="A126" s="2"/>
      <c r="B126" s="385"/>
      <c r="C126" s="32" t="s">
        <v>16</v>
      </c>
      <c r="D126" s="29"/>
      <c r="E126" s="72"/>
      <c r="F126" s="29"/>
      <c r="G126" s="29"/>
      <c r="H126" s="67"/>
      <c r="I126" s="74"/>
      <c r="J126" s="74"/>
    </row>
    <row r="127" spans="1:10" s="95" customFormat="1" ht="25.5" x14ac:dyDescent="0.25">
      <c r="A127" s="2"/>
      <c r="B127" s="385"/>
      <c r="C127" s="32" t="s">
        <v>17</v>
      </c>
      <c r="D127" s="29">
        <v>0</v>
      </c>
      <c r="E127" s="33">
        <v>0</v>
      </c>
      <c r="F127" s="29">
        <v>0</v>
      </c>
      <c r="G127" s="29">
        <v>0</v>
      </c>
      <c r="H127" s="67"/>
      <c r="I127" s="74"/>
      <c r="J127" s="74"/>
    </row>
    <row r="128" spans="1:10" x14ac:dyDescent="0.25">
      <c r="B128" s="385"/>
      <c r="C128" s="91" t="s">
        <v>39</v>
      </c>
      <c r="D128" s="92">
        <v>0</v>
      </c>
      <c r="E128" s="92">
        <v>0</v>
      </c>
      <c r="F128" s="92">
        <v>0</v>
      </c>
      <c r="G128" s="92">
        <v>0</v>
      </c>
      <c r="H128" s="93"/>
    </row>
    <row r="129" spans="2:8" ht="28.5" customHeight="1" x14ac:dyDescent="0.25">
      <c r="B129" s="52" t="s">
        <v>358</v>
      </c>
      <c r="C129" s="75" t="s">
        <v>359</v>
      </c>
      <c r="D129" s="76"/>
      <c r="E129" s="76"/>
      <c r="F129" s="76"/>
      <c r="G129" s="76"/>
      <c r="H129" s="96"/>
    </row>
    <row r="130" spans="2:8" x14ac:dyDescent="0.25">
      <c r="B130" s="388"/>
      <c r="C130" s="24" t="s">
        <v>15</v>
      </c>
      <c r="D130" s="94">
        <v>12822.3</v>
      </c>
      <c r="E130" s="244">
        <v>14503.6</v>
      </c>
      <c r="F130" s="244">
        <v>14503.6</v>
      </c>
      <c r="G130" s="244">
        <v>14503.6</v>
      </c>
      <c r="H130" s="99"/>
    </row>
    <row r="131" spans="2:8" x14ac:dyDescent="0.25">
      <c r="B131" s="389"/>
      <c r="C131" s="32" t="s">
        <v>16</v>
      </c>
      <c r="D131" s="29"/>
      <c r="E131" s="72"/>
      <c r="F131" s="100"/>
      <c r="G131" s="100"/>
      <c r="H131" s="67"/>
    </row>
    <row r="132" spans="2:8" ht="25.5" x14ac:dyDescent="0.25">
      <c r="B132" s="389"/>
      <c r="C132" s="32" t="s">
        <v>17</v>
      </c>
      <c r="D132" s="29">
        <v>5202.1000000000004</v>
      </c>
      <c r="E132" s="79">
        <v>5647.4</v>
      </c>
      <c r="F132" s="79">
        <v>5647.4</v>
      </c>
      <c r="G132" s="79">
        <v>5647.4</v>
      </c>
      <c r="H132" s="67"/>
    </row>
    <row r="133" spans="2:8" ht="20.25" customHeight="1" x14ac:dyDescent="0.25">
      <c r="B133" s="389"/>
      <c r="C133" s="91" t="s">
        <v>39</v>
      </c>
      <c r="D133" s="92">
        <v>7124.9</v>
      </c>
      <c r="E133" s="92">
        <v>8340.1</v>
      </c>
      <c r="F133" s="92">
        <v>8340.1</v>
      </c>
      <c r="G133" s="92">
        <v>8340.1</v>
      </c>
      <c r="H133" s="93"/>
    </row>
    <row r="134" spans="2:8" x14ac:dyDescent="0.25">
      <c r="B134" s="389"/>
      <c r="C134" s="103" t="s">
        <v>77</v>
      </c>
      <c r="D134" s="104">
        <v>494.3</v>
      </c>
      <c r="E134" s="104">
        <v>515.6</v>
      </c>
      <c r="F134" s="104">
        <v>515.6</v>
      </c>
      <c r="G134" s="104">
        <v>515.6</v>
      </c>
      <c r="H134" s="105"/>
    </row>
    <row r="135" spans="2:8" ht="25.5" x14ac:dyDescent="0.25">
      <c r="B135" s="390"/>
      <c r="C135" s="48" t="s">
        <v>25</v>
      </c>
      <c r="D135" s="49">
        <v>1</v>
      </c>
      <c r="E135" s="50">
        <v>0.5</v>
      </c>
      <c r="F135" s="50">
        <v>0.5</v>
      </c>
      <c r="G135" s="50">
        <v>0.5</v>
      </c>
      <c r="H135" s="211"/>
    </row>
    <row r="136" spans="2:8" x14ac:dyDescent="0.25">
      <c r="B136" s="52" t="s">
        <v>360</v>
      </c>
      <c r="C136" s="75" t="s">
        <v>361</v>
      </c>
      <c r="D136" s="76"/>
      <c r="E136" s="76"/>
      <c r="F136" s="76"/>
      <c r="G136" s="76"/>
      <c r="H136" s="96" t="s">
        <v>362</v>
      </c>
    </row>
    <row r="137" spans="2:8" x14ac:dyDescent="0.25">
      <c r="B137" s="377"/>
      <c r="C137" s="24" t="s">
        <v>15</v>
      </c>
      <c r="D137" s="70">
        <v>0</v>
      </c>
      <c r="E137" s="244">
        <v>0</v>
      </c>
      <c r="F137" s="94">
        <v>0</v>
      </c>
      <c r="G137" s="94">
        <v>0</v>
      </c>
      <c r="H137" s="11"/>
    </row>
    <row r="138" spans="2:8" x14ac:dyDescent="0.25">
      <c r="B138" s="378"/>
      <c r="C138" s="44" t="s">
        <v>16</v>
      </c>
      <c r="D138" s="71"/>
      <c r="E138" s="72"/>
      <c r="F138" s="29"/>
      <c r="G138" s="29"/>
      <c r="H138" s="67"/>
    </row>
    <row r="139" spans="2:8" ht="25.5" x14ac:dyDescent="0.25">
      <c r="B139" s="378"/>
      <c r="C139" s="47" t="s">
        <v>17</v>
      </c>
      <c r="D139" s="71">
        <v>0</v>
      </c>
      <c r="E139" s="33">
        <v>0</v>
      </c>
      <c r="F139" s="29">
        <v>0</v>
      </c>
      <c r="G139" s="29">
        <v>0</v>
      </c>
      <c r="H139" s="67"/>
    </row>
    <row r="140" spans="2:8" x14ac:dyDescent="0.25">
      <c r="B140" s="52" t="s">
        <v>363</v>
      </c>
      <c r="C140" s="75" t="s">
        <v>364</v>
      </c>
      <c r="D140" s="76"/>
      <c r="E140" s="76"/>
      <c r="F140" s="76"/>
      <c r="G140" s="76"/>
      <c r="H140" s="96" t="s">
        <v>365</v>
      </c>
    </row>
    <row r="141" spans="2:8" x14ac:dyDescent="0.25">
      <c r="B141" s="377"/>
      <c r="C141" s="24" t="s">
        <v>15</v>
      </c>
      <c r="D141" s="70">
        <v>2</v>
      </c>
      <c r="E141" s="26">
        <v>2</v>
      </c>
      <c r="F141" s="26">
        <v>2</v>
      </c>
      <c r="G141" s="26">
        <v>2</v>
      </c>
      <c r="H141" s="11"/>
    </row>
    <row r="142" spans="2:8" x14ac:dyDescent="0.25">
      <c r="B142" s="378"/>
      <c r="C142" s="44" t="s">
        <v>16</v>
      </c>
      <c r="D142" s="71"/>
      <c r="E142" s="72"/>
      <c r="F142" s="29"/>
      <c r="G142" s="29"/>
      <c r="H142" s="67"/>
    </row>
    <row r="143" spans="2:8" ht="25.5" x14ac:dyDescent="0.25">
      <c r="B143" s="378"/>
      <c r="C143" s="47" t="s">
        <v>17</v>
      </c>
      <c r="D143" s="71">
        <v>2</v>
      </c>
      <c r="E143" s="33">
        <v>2</v>
      </c>
      <c r="F143" s="33">
        <v>2</v>
      </c>
      <c r="G143" s="33">
        <v>2</v>
      </c>
      <c r="H143" s="67"/>
    </row>
    <row r="144" spans="2:8" ht="54" customHeight="1" x14ac:dyDescent="0.25">
      <c r="B144" s="276" t="s">
        <v>366</v>
      </c>
      <c r="C144" s="20" t="s">
        <v>367</v>
      </c>
      <c r="D144" s="40"/>
      <c r="E144" s="40"/>
      <c r="F144" s="40"/>
      <c r="G144" s="40"/>
      <c r="H144" s="96"/>
    </row>
    <row r="145" spans="2:8" x14ac:dyDescent="0.25">
      <c r="B145" s="391"/>
      <c r="C145" s="24" t="s">
        <v>15</v>
      </c>
      <c r="D145" s="70">
        <v>10</v>
      </c>
      <c r="E145" s="26">
        <v>10</v>
      </c>
      <c r="F145" s="26">
        <v>10</v>
      </c>
      <c r="G145" s="26">
        <v>10</v>
      </c>
      <c r="H145" s="99"/>
    </row>
    <row r="146" spans="2:8" x14ac:dyDescent="0.25">
      <c r="B146" s="391"/>
      <c r="C146" s="44" t="s">
        <v>16</v>
      </c>
      <c r="D146" s="71"/>
      <c r="E146" s="72"/>
      <c r="F146" s="29"/>
      <c r="G146" s="29"/>
      <c r="H146" s="67"/>
    </row>
    <row r="147" spans="2:8" ht="25.5" x14ac:dyDescent="0.25">
      <c r="B147" s="391"/>
      <c r="C147" s="47" t="s">
        <v>17</v>
      </c>
      <c r="D147" s="71">
        <v>10</v>
      </c>
      <c r="E147" s="33">
        <v>10</v>
      </c>
      <c r="F147" s="33">
        <v>10</v>
      </c>
      <c r="G147" s="33">
        <v>10</v>
      </c>
      <c r="H147" s="67"/>
    </row>
    <row r="148" spans="2:8" x14ac:dyDescent="0.25">
      <c r="B148" s="52" t="s">
        <v>368</v>
      </c>
      <c r="C148" s="75" t="s">
        <v>369</v>
      </c>
      <c r="D148" s="76"/>
      <c r="E148" s="76"/>
      <c r="F148" s="76"/>
      <c r="G148" s="76"/>
      <c r="H148" s="96"/>
    </row>
    <row r="149" spans="2:8" x14ac:dyDescent="0.25">
      <c r="B149" s="377"/>
      <c r="C149" s="24" t="s">
        <v>15</v>
      </c>
      <c r="D149" s="70">
        <v>20</v>
      </c>
      <c r="E149" s="26">
        <v>20</v>
      </c>
      <c r="F149" s="94">
        <v>20</v>
      </c>
      <c r="G149" s="94">
        <v>20</v>
      </c>
      <c r="H149" s="99"/>
    </row>
    <row r="150" spans="2:8" x14ac:dyDescent="0.25">
      <c r="B150" s="378"/>
      <c r="C150" s="44" t="s">
        <v>16</v>
      </c>
      <c r="D150" s="71"/>
      <c r="E150" s="72"/>
      <c r="F150" s="29"/>
      <c r="G150" s="29"/>
      <c r="H150" s="67"/>
    </row>
    <row r="151" spans="2:8" ht="24.75" customHeight="1" x14ac:dyDescent="0.25">
      <c r="B151" s="378"/>
      <c r="C151" s="91" t="s">
        <v>39</v>
      </c>
      <c r="D151" s="202">
        <v>20</v>
      </c>
      <c r="E151" s="131">
        <v>20</v>
      </c>
      <c r="F151" s="131">
        <v>20</v>
      </c>
      <c r="G151" s="131">
        <v>20</v>
      </c>
      <c r="H151" s="93"/>
    </row>
    <row r="152" spans="2:8" x14ac:dyDescent="0.25">
      <c r="B152" s="52" t="s">
        <v>370</v>
      </c>
      <c r="C152" s="75" t="s">
        <v>371</v>
      </c>
      <c r="D152" s="76"/>
      <c r="E152" s="76"/>
      <c r="F152" s="76"/>
      <c r="G152" s="76"/>
      <c r="H152" s="96"/>
    </row>
    <row r="153" spans="2:8" x14ac:dyDescent="0.25">
      <c r="B153" s="377"/>
      <c r="C153" s="24" t="s">
        <v>15</v>
      </c>
      <c r="D153" s="70">
        <v>25.6</v>
      </c>
      <c r="E153" s="26">
        <v>23.3</v>
      </c>
      <c r="F153" s="94">
        <v>25.6</v>
      </c>
      <c r="G153" s="94">
        <v>26</v>
      </c>
      <c r="H153" s="99"/>
    </row>
    <row r="154" spans="2:8" x14ac:dyDescent="0.25">
      <c r="B154" s="378"/>
      <c r="C154" s="44" t="s">
        <v>16</v>
      </c>
      <c r="D154" s="71"/>
      <c r="E154" s="72"/>
      <c r="F154" s="29"/>
      <c r="G154" s="29"/>
      <c r="H154" s="67"/>
    </row>
    <row r="155" spans="2:8" x14ac:dyDescent="0.25">
      <c r="B155" s="378"/>
      <c r="C155" s="91" t="s">
        <v>39</v>
      </c>
      <c r="D155" s="202">
        <v>25.6</v>
      </c>
      <c r="E155" s="131">
        <v>23.3</v>
      </c>
      <c r="F155" s="131">
        <v>25.6</v>
      </c>
      <c r="G155" s="131">
        <v>26</v>
      </c>
      <c r="H155" s="93"/>
    </row>
    <row r="156" spans="2:8" x14ac:dyDescent="0.25">
      <c r="B156" s="39" t="s">
        <v>372</v>
      </c>
      <c r="C156" s="75" t="s">
        <v>373</v>
      </c>
      <c r="D156" s="76"/>
      <c r="E156" s="76"/>
      <c r="F156" s="76"/>
      <c r="G156" s="76"/>
      <c r="H156" s="96"/>
    </row>
    <row r="157" spans="2:8" x14ac:dyDescent="0.25">
      <c r="B157" s="377"/>
      <c r="C157" s="24" t="s">
        <v>15</v>
      </c>
      <c r="D157" s="70">
        <v>28</v>
      </c>
      <c r="E157" s="26">
        <v>35</v>
      </c>
      <c r="F157" s="94">
        <v>43</v>
      </c>
      <c r="G157" s="94">
        <v>43</v>
      </c>
      <c r="H157" s="99"/>
    </row>
    <row r="158" spans="2:8" x14ac:dyDescent="0.25">
      <c r="B158" s="378"/>
      <c r="C158" s="44" t="s">
        <v>16</v>
      </c>
      <c r="D158" s="71"/>
      <c r="E158" s="72"/>
      <c r="F158" s="29"/>
      <c r="G158" s="29"/>
      <c r="H158" s="67"/>
    </row>
    <row r="159" spans="2:8" ht="25.5" x14ac:dyDescent="0.25">
      <c r="B159" s="378"/>
      <c r="C159" s="47" t="s">
        <v>17</v>
      </c>
      <c r="D159" s="71">
        <v>28</v>
      </c>
      <c r="E159" s="33">
        <v>35</v>
      </c>
      <c r="F159" s="29">
        <v>43</v>
      </c>
      <c r="G159" s="29">
        <v>43</v>
      </c>
      <c r="H159" s="67"/>
    </row>
    <row r="160" spans="2:8" x14ac:dyDescent="0.25">
      <c r="B160" s="39" t="s">
        <v>374</v>
      </c>
      <c r="C160" s="315" t="s">
        <v>375</v>
      </c>
      <c r="D160" s="76"/>
      <c r="E160" s="76"/>
      <c r="F160" s="76"/>
      <c r="G160" s="76"/>
      <c r="H160" s="96" t="s">
        <v>376</v>
      </c>
    </row>
    <row r="161" spans="2:8" x14ac:dyDescent="0.25">
      <c r="B161" s="377"/>
      <c r="C161" s="24" t="s">
        <v>15</v>
      </c>
      <c r="D161" s="70">
        <v>35.4</v>
      </c>
      <c r="E161" s="26">
        <v>35.4</v>
      </c>
      <c r="F161" s="26">
        <v>35.4</v>
      </c>
      <c r="G161" s="26">
        <v>35.4</v>
      </c>
      <c r="H161" s="99"/>
    </row>
    <row r="162" spans="2:8" x14ac:dyDescent="0.25">
      <c r="B162" s="378"/>
      <c r="C162" s="44" t="s">
        <v>16</v>
      </c>
      <c r="D162" s="71"/>
      <c r="E162" s="72"/>
      <c r="F162" s="29"/>
      <c r="G162" s="29"/>
      <c r="H162" s="67"/>
    </row>
    <row r="163" spans="2:8" ht="25.5" x14ac:dyDescent="0.25">
      <c r="B163" s="378"/>
      <c r="C163" s="80" t="s">
        <v>17</v>
      </c>
      <c r="D163" s="81">
        <v>35.4</v>
      </c>
      <c r="E163" s="82">
        <v>35.4</v>
      </c>
      <c r="F163" s="82">
        <v>35.4</v>
      </c>
      <c r="G163" s="82">
        <v>35.4</v>
      </c>
      <c r="H163" s="83"/>
    </row>
    <row r="164" spans="2:8" x14ac:dyDescent="0.25">
      <c r="B164" s="39" t="s">
        <v>377</v>
      </c>
      <c r="C164" s="315" t="s">
        <v>378</v>
      </c>
      <c r="D164" s="40"/>
      <c r="E164" s="40"/>
      <c r="F164" s="40"/>
      <c r="G164" s="40"/>
      <c r="H164" s="69"/>
    </row>
    <row r="165" spans="2:8" x14ac:dyDescent="0.25">
      <c r="B165" s="380"/>
      <c r="C165" s="24" t="s">
        <v>15</v>
      </c>
      <c r="D165" s="70">
        <v>548.1</v>
      </c>
      <c r="E165" s="244">
        <v>577.29999999999995</v>
      </c>
      <c r="F165" s="244">
        <v>577.29999999999995</v>
      </c>
      <c r="G165" s="244">
        <v>577.29999999999995</v>
      </c>
      <c r="H165" s="99"/>
    </row>
    <row r="166" spans="2:8" x14ac:dyDescent="0.25">
      <c r="B166" s="381"/>
      <c r="C166" s="44" t="s">
        <v>16</v>
      </c>
      <c r="D166" s="71"/>
      <c r="E166" s="77"/>
      <c r="F166" s="78"/>
      <c r="G166" s="78"/>
      <c r="H166" s="67"/>
    </row>
    <row r="167" spans="2:8" ht="25.5" x14ac:dyDescent="0.25">
      <c r="B167" s="381"/>
      <c r="C167" s="80" t="s">
        <v>17</v>
      </c>
      <c r="D167" s="81">
        <v>504.1</v>
      </c>
      <c r="E167" s="277">
        <v>494.1</v>
      </c>
      <c r="F167" s="277">
        <v>494.1</v>
      </c>
      <c r="G167" s="277">
        <v>494.1</v>
      </c>
      <c r="H167" s="83"/>
    </row>
    <row r="168" spans="2:8" x14ac:dyDescent="0.25">
      <c r="B168" s="382"/>
      <c r="C168" s="278" t="s">
        <v>77</v>
      </c>
      <c r="D168" s="279">
        <v>44</v>
      </c>
      <c r="E168" s="280">
        <v>83.2</v>
      </c>
      <c r="F168" s="280">
        <v>83.2</v>
      </c>
      <c r="G168" s="280">
        <v>83.2</v>
      </c>
      <c r="H168" s="352"/>
    </row>
    <row r="169" spans="2:8" ht="34.5" customHeight="1" x14ac:dyDescent="0.25">
      <c r="B169" s="39" t="s">
        <v>379</v>
      </c>
      <c r="C169" s="20" t="s">
        <v>380</v>
      </c>
      <c r="D169" s="40"/>
      <c r="E169" s="40"/>
      <c r="F169" s="40"/>
      <c r="G169" s="40"/>
      <c r="H169" s="69"/>
    </row>
    <row r="170" spans="2:8" x14ac:dyDescent="0.25">
      <c r="B170" s="420"/>
      <c r="C170" s="107" t="s">
        <v>15</v>
      </c>
      <c r="D170" s="25">
        <v>61</v>
      </c>
      <c r="E170" s="353">
        <v>0</v>
      </c>
      <c r="F170" s="353">
        <v>0</v>
      </c>
      <c r="G170" s="353">
        <v>0</v>
      </c>
      <c r="H170" s="354"/>
    </row>
    <row r="171" spans="2:8" x14ac:dyDescent="0.25">
      <c r="B171" s="420"/>
      <c r="C171" s="28" t="s">
        <v>16</v>
      </c>
      <c r="D171" s="29"/>
      <c r="E171" s="30"/>
      <c r="F171" s="30"/>
      <c r="G171" s="30"/>
      <c r="H171" s="179"/>
    </row>
    <row r="172" spans="2:8" ht="25.5" x14ac:dyDescent="0.25">
      <c r="B172" s="421"/>
      <c r="C172" s="32" t="s">
        <v>17</v>
      </c>
      <c r="D172" s="29">
        <v>61</v>
      </c>
      <c r="E172" s="33">
        <v>0</v>
      </c>
      <c r="F172" s="33">
        <v>0</v>
      </c>
      <c r="G172" s="33">
        <v>0</v>
      </c>
      <c r="H172" s="201"/>
    </row>
    <row r="173" spans="2:8" ht="30" customHeight="1" x14ac:dyDescent="0.25">
      <c r="B173" s="39" t="s">
        <v>381</v>
      </c>
      <c r="C173" s="114" t="s">
        <v>382</v>
      </c>
      <c r="D173" s="115"/>
      <c r="E173" s="40"/>
      <c r="F173" s="40"/>
      <c r="G173" s="40"/>
      <c r="H173" s="69"/>
    </row>
    <row r="174" spans="2:8" x14ac:dyDescent="0.25">
      <c r="B174" s="420"/>
      <c r="C174" s="107" t="s">
        <v>15</v>
      </c>
      <c r="D174" s="42">
        <v>15</v>
      </c>
      <c r="E174" s="353">
        <v>15</v>
      </c>
      <c r="F174" s="353">
        <v>15</v>
      </c>
      <c r="G174" s="353">
        <v>15</v>
      </c>
      <c r="H174" s="354"/>
    </row>
    <row r="175" spans="2:8" x14ac:dyDescent="0.25">
      <c r="B175" s="420"/>
      <c r="C175" s="28" t="s">
        <v>16</v>
      </c>
      <c r="E175" s="30"/>
      <c r="F175" s="30"/>
      <c r="G175" s="30"/>
      <c r="H175" s="179"/>
    </row>
    <row r="176" spans="2:8" ht="25.5" x14ac:dyDescent="0.25">
      <c r="B176" s="421"/>
      <c r="C176" s="116" t="s">
        <v>17</v>
      </c>
      <c r="D176" s="29">
        <v>15</v>
      </c>
      <c r="E176" s="82">
        <v>15</v>
      </c>
      <c r="F176" s="82">
        <v>15</v>
      </c>
      <c r="G176" s="82">
        <v>15</v>
      </c>
      <c r="H176" s="355"/>
    </row>
    <row r="177" spans="2:8" ht="27.75" customHeight="1" x14ac:dyDescent="0.25">
      <c r="B177" s="39" t="s">
        <v>383</v>
      </c>
      <c r="C177" s="20" t="s">
        <v>384</v>
      </c>
      <c r="D177" s="40"/>
      <c r="E177" s="40"/>
      <c r="F177" s="40"/>
      <c r="G177" s="40"/>
      <c r="H177" s="69"/>
    </row>
    <row r="178" spans="2:8" x14ac:dyDescent="0.25">
      <c r="B178" s="107"/>
      <c r="C178" s="107" t="s">
        <v>15</v>
      </c>
      <c r="D178" s="25">
        <v>0</v>
      </c>
      <c r="E178" s="353">
        <v>0</v>
      </c>
      <c r="F178" s="353">
        <v>0</v>
      </c>
      <c r="G178" s="353">
        <v>0</v>
      </c>
      <c r="H178" s="356"/>
    </row>
    <row r="179" spans="2:8" x14ac:dyDescent="0.25">
      <c r="B179" s="388"/>
      <c r="C179" s="28" t="s">
        <v>16</v>
      </c>
      <c r="D179" s="29"/>
      <c r="E179" s="30"/>
      <c r="F179" s="30"/>
      <c r="G179" s="30"/>
      <c r="H179" s="179"/>
    </row>
    <row r="180" spans="2:8" ht="25.5" x14ac:dyDescent="0.25">
      <c r="B180" s="389"/>
      <c r="C180" s="32" t="s">
        <v>17</v>
      </c>
      <c r="D180" s="29">
        <v>0</v>
      </c>
      <c r="E180" s="33">
        <v>0</v>
      </c>
      <c r="F180" s="33">
        <v>0</v>
      </c>
      <c r="G180" s="33">
        <v>0</v>
      </c>
      <c r="H180" s="201"/>
    </row>
    <row r="181" spans="2:8" ht="30" customHeight="1" x14ac:dyDescent="0.25">
      <c r="B181" s="390"/>
      <c r="C181" s="48" t="s">
        <v>25</v>
      </c>
      <c r="D181" s="49">
        <v>0</v>
      </c>
      <c r="E181" s="49">
        <v>0</v>
      </c>
      <c r="F181" s="49">
        <v>0</v>
      </c>
      <c r="G181" s="49">
        <v>0</v>
      </c>
      <c r="H181" s="211"/>
    </row>
    <row r="182" spans="2:8" ht="32.25" customHeight="1" x14ac:dyDescent="0.25">
      <c r="B182" s="281" t="s">
        <v>385</v>
      </c>
      <c r="C182" s="282" t="s">
        <v>386</v>
      </c>
      <c r="D182" s="76"/>
      <c r="E182" s="76"/>
      <c r="F182" s="76"/>
      <c r="G182" s="76"/>
      <c r="H182" s="69" t="s">
        <v>387</v>
      </c>
    </row>
    <row r="183" spans="2:8" x14ac:dyDescent="0.25">
      <c r="B183" s="377"/>
      <c r="C183" s="120" t="s">
        <v>15</v>
      </c>
      <c r="D183" s="70">
        <v>21</v>
      </c>
      <c r="E183" s="26">
        <v>94</v>
      </c>
      <c r="F183" s="94">
        <v>367.83</v>
      </c>
      <c r="G183" s="94">
        <v>367.83</v>
      </c>
      <c r="H183" s="99"/>
    </row>
    <row r="184" spans="2:8" x14ac:dyDescent="0.25">
      <c r="B184" s="378"/>
      <c r="C184" s="121" t="s">
        <v>16</v>
      </c>
      <c r="D184" s="71"/>
      <c r="E184" s="72"/>
      <c r="F184" s="29"/>
      <c r="G184" s="29"/>
      <c r="H184" s="67"/>
    </row>
    <row r="185" spans="2:8" ht="25.5" x14ac:dyDescent="0.25">
      <c r="B185" s="378"/>
      <c r="C185" s="122" t="s">
        <v>17</v>
      </c>
      <c r="D185" s="71">
        <v>21</v>
      </c>
      <c r="E185" s="33">
        <v>44</v>
      </c>
      <c r="F185" s="29">
        <v>100</v>
      </c>
      <c r="G185" s="29">
        <v>100</v>
      </c>
      <c r="H185" s="67"/>
    </row>
    <row r="186" spans="2:8" ht="29.25" customHeight="1" x14ac:dyDescent="0.25">
      <c r="B186" s="429"/>
      <c r="C186" s="48" t="s">
        <v>25</v>
      </c>
      <c r="D186" s="49">
        <v>0</v>
      </c>
      <c r="E186" s="49">
        <v>50</v>
      </c>
      <c r="F186" s="50">
        <v>267.83</v>
      </c>
      <c r="G186" s="50">
        <v>267.83</v>
      </c>
      <c r="H186" s="211"/>
    </row>
    <row r="187" spans="2:8" ht="25.5" x14ac:dyDescent="0.25">
      <c r="B187" s="52" t="s">
        <v>388</v>
      </c>
      <c r="C187" s="75" t="s">
        <v>389</v>
      </c>
      <c r="D187" s="76"/>
      <c r="E187" s="76"/>
      <c r="F187" s="76"/>
      <c r="G187" s="76"/>
      <c r="H187" s="69" t="s">
        <v>390</v>
      </c>
    </row>
    <row r="188" spans="2:8" x14ac:dyDescent="0.25">
      <c r="B188" s="391"/>
      <c r="C188" s="120" t="s">
        <v>15</v>
      </c>
      <c r="D188" s="70">
        <v>12</v>
      </c>
      <c r="E188" s="26">
        <v>12</v>
      </c>
      <c r="F188" s="94">
        <v>15</v>
      </c>
      <c r="G188" s="94">
        <v>15</v>
      </c>
      <c r="H188" s="99"/>
    </row>
    <row r="189" spans="2:8" x14ac:dyDescent="0.25">
      <c r="B189" s="391"/>
      <c r="C189" s="121" t="s">
        <v>16</v>
      </c>
      <c r="D189" s="71"/>
      <c r="E189" s="72"/>
      <c r="F189" s="29"/>
      <c r="G189" s="29"/>
      <c r="H189" s="67"/>
    </row>
    <row r="190" spans="2:8" ht="25.5" x14ac:dyDescent="0.25">
      <c r="B190" s="391"/>
      <c r="C190" s="122" t="s">
        <v>17</v>
      </c>
      <c r="D190" s="71">
        <v>12</v>
      </c>
      <c r="E190" s="33">
        <v>12</v>
      </c>
      <c r="F190" s="29">
        <v>15</v>
      </c>
      <c r="G190" s="29">
        <v>15</v>
      </c>
      <c r="H190" s="67"/>
    </row>
    <row r="191" spans="2:8" ht="26.25" customHeight="1" x14ac:dyDescent="0.25">
      <c r="B191" s="52" t="s">
        <v>391</v>
      </c>
      <c r="C191" s="75" t="s">
        <v>392</v>
      </c>
      <c r="D191" s="76"/>
      <c r="E191" s="76"/>
      <c r="F191" s="76"/>
      <c r="G191" s="76"/>
      <c r="H191" s="69"/>
    </row>
    <row r="192" spans="2:8" x14ac:dyDescent="0.25">
      <c r="B192" s="430"/>
      <c r="C192" s="24" t="s">
        <v>15</v>
      </c>
      <c r="D192" s="70">
        <v>2</v>
      </c>
      <c r="E192" s="26">
        <v>0</v>
      </c>
      <c r="F192" s="94">
        <v>0</v>
      </c>
      <c r="G192" s="94">
        <v>0</v>
      </c>
      <c r="H192" s="99"/>
    </row>
    <row r="193" spans="2:8" x14ac:dyDescent="0.25">
      <c r="B193" s="430"/>
      <c r="C193" s="44" t="s">
        <v>16</v>
      </c>
      <c r="D193" s="71"/>
      <c r="E193" s="72"/>
      <c r="F193" s="29"/>
      <c r="G193" s="29"/>
      <c r="H193" s="67"/>
    </row>
    <row r="194" spans="2:8" ht="33" customHeight="1" x14ac:dyDescent="0.25">
      <c r="B194" s="430"/>
      <c r="C194" s="47" t="s">
        <v>17</v>
      </c>
      <c r="D194" s="71">
        <v>2</v>
      </c>
      <c r="E194" s="33">
        <v>0</v>
      </c>
      <c r="F194" s="29">
        <v>0</v>
      </c>
      <c r="G194" s="29">
        <v>0</v>
      </c>
      <c r="H194" s="67"/>
    </row>
    <row r="195" spans="2:8" ht="38.25" customHeight="1" x14ac:dyDescent="0.25">
      <c r="B195" s="52" t="s">
        <v>393</v>
      </c>
      <c r="C195" s="75" t="s">
        <v>394</v>
      </c>
      <c r="D195" s="76"/>
      <c r="E195" s="76"/>
      <c r="F195" s="76"/>
      <c r="G195" s="76"/>
      <c r="H195" s="69" t="s">
        <v>387</v>
      </c>
    </row>
    <row r="196" spans="2:8" x14ac:dyDescent="0.25">
      <c r="B196" s="431"/>
      <c r="C196" s="120" t="s">
        <v>15</v>
      </c>
      <c r="D196" s="70">
        <v>95</v>
      </c>
      <c r="E196" s="26"/>
      <c r="F196" s="94"/>
      <c r="G196" s="94"/>
      <c r="H196" s="99"/>
    </row>
    <row r="197" spans="2:8" x14ac:dyDescent="0.25">
      <c r="B197" s="432"/>
      <c r="C197" s="121" t="s">
        <v>16</v>
      </c>
      <c r="D197" s="71"/>
      <c r="E197" s="72"/>
      <c r="F197" s="29"/>
      <c r="G197" s="29"/>
      <c r="H197" s="67"/>
    </row>
    <row r="198" spans="2:8" ht="25.5" x14ac:dyDescent="0.25">
      <c r="B198" s="432"/>
      <c r="C198" s="122" t="s">
        <v>17</v>
      </c>
      <c r="D198" s="71">
        <v>0</v>
      </c>
      <c r="E198" s="33">
        <v>0</v>
      </c>
      <c r="F198" s="29">
        <v>0</v>
      </c>
      <c r="G198" s="29">
        <v>0</v>
      </c>
      <c r="H198" s="67"/>
    </row>
    <row r="199" spans="2:8" x14ac:dyDescent="0.25">
      <c r="B199" s="433"/>
      <c r="C199" s="245" t="s">
        <v>39</v>
      </c>
      <c r="D199" s="246">
        <v>95</v>
      </c>
      <c r="E199" s="247">
        <v>108.1</v>
      </c>
      <c r="F199" s="247">
        <v>100</v>
      </c>
      <c r="G199" s="247">
        <v>100</v>
      </c>
      <c r="H199" s="328"/>
    </row>
    <row r="200" spans="2:8" ht="26.25" customHeight="1" x14ac:dyDescent="0.25">
      <c r="B200" s="52" t="s">
        <v>395</v>
      </c>
      <c r="C200" s="75" t="s">
        <v>396</v>
      </c>
      <c r="D200" s="76"/>
      <c r="E200" s="76"/>
      <c r="F200" s="76"/>
      <c r="G200" s="76"/>
      <c r="H200" s="69" t="s">
        <v>397</v>
      </c>
    </row>
    <row r="201" spans="2:8" x14ac:dyDescent="0.25">
      <c r="B201" s="391"/>
      <c r="C201" s="24" t="s">
        <v>15</v>
      </c>
      <c r="D201" s="70">
        <v>0</v>
      </c>
      <c r="E201" s="26">
        <v>0</v>
      </c>
      <c r="F201" s="94">
        <v>0</v>
      </c>
      <c r="G201" s="94">
        <v>0</v>
      </c>
      <c r="H201" s="99"/>
    </row>
    <row r="202" spans="2:8" x14ac:dyDescent="0.25">
      <c r="B202" s="391"/>
      <c r="C202" s="44" t="s">
        <v>16</v>
      </c>
      <c r="D202" s="71"/>
      <c r="E202" s="72"/>
      <c r="F202" s="29"/>
      <c r="G202" s="29"/>
      <c r="H202" s="67"/>
    </row>
    <row r="203" spans="2:8" ht="33" customHeight="1" x14ac:dyDescent="0.25">
      <c r="B203" s="391"/>
      <c r="C203" s="47" t="s">
        <v>17</v>
      </c>
      <c r="D203" s="71">
        <v>0</v>
      </c>
      <c r="E203" s="33">
        <v>0</v>
      </c>
      <c r="F203" s="29">
        <v>0</v>
      </c>
      <c r="G203" s="29">
        <v>0</v>
      </c>
      <c r="H203" s="67"/>
    </row>
    <row r="204" spans="2:8" ht="26.25" customHeight="1" x14ac:dyDescent="0.25">
      <c r="B204" s="52" t="s">
        <v>398</v>
      </c>
      <c r="C204" s="75" t="s">
        <v>399</v>
      </c>
      <c r="D204" s="76"/>
      <c r="E204" s="76"/>
      <c r="F204" s="76"/>
      <c r="G204" s="76"/>
      <c r="H204" s="69"/>
    </row>
    <row r="205" spans="2:8" x14ac:dyDescent="0.25">
      <c r="B205" s="430"/>
      <c r="C205" s="24" t="s">
        <v>15</v>
      </c>
      <c r="D205" s="70">
        <v>8</v>
      </c>
      <c r="E205" s="26">
        <v>6</v>
      </c>
      <c r="F205" s="94">
        <v>8</v>
      </c>
      <c r="G205" s="94">
        <v>8</v>
      </c>
      <c r="H205" s="99"/>
    </row>
    <row r="206" spans="2:8" x14ac:dyDescent="0.25">
      <c r="B206" s="430"/>
      <c r="C206" s="44" t="s">
        <v>16</v>
      </c>
      <c r="D206" s="71"/>
      <c r="E206" s="72"/>
      <c r="F206" s="29"/>
      <c r="G206" s="29"/>
      <c r="H206" s="67"/>
    </row>
    <row r="207" spans="2:8" ht="30" customHeight="1" x14ac:dyDescent="0.25">
      <c r="B207" s="430"/>
      <c r="C207" s="47" t="s">
        <v>17</v>
      </c>
      <c r="D207" s="71">
        <v>8</v>
      </c>
      <c r="E207" s="33">
        <v>6</v>
      </c>
      <c r="F207" s="29">
        <v>8</v>
      </c>
      <c r="G207" s="29">
        <v>8</v>
      </c>
      <c r="H207" s="67"/>
    </row>
    <row r="208" spans="2:8" ht="26.25" customHeight="1" x14ac:dyDescent="0.25">
      <c r="B208" s="39" t="s">
        <v>400</v>
      </c>
      <c r="C208" s="75" t="s">
        <v>401</v>
      </c>
      <c r="D208" s="76"/>
      <c r="E208" s="76"/>
      <c r="F208" s="76"/>
      <c r="G208" s="76"/>
      <c r="H208" s="69" t="s">
        <v>402</v>
      </c>
    </row>
    <row r="209" spans="2:8" x14ac:dyDescent="0.25">
      <c r="B209" s="430"/>
      <c r="C209" s="24" t="s">
        <v>15</v>
      </c>
      <c r="D209" s="70">
        <v>3.5</v>
      </c>
      <c r="E209" s="26">
        <v>3</v>
      </c>
      <c r="F209" s="94">
        <v>3.5</v>
      </c>
      <c r="G209" s="94">
        <v>3.5</v>
      </c>
      <c r="H209" s="99"/>
    </row>
    <row r="210" spans="2:8" x14ac:dyDescent="0.25">
      <c r="B210" s="430"/>
      <c r="C210" s="44" t="s">
        <v>16</v>
      </c>
      <c r="D210" s="71"/>
      <c r="E210" s="72"/>
      <c r="F210" s="29"/>
      <c r="G210" s="29"/>
      <c r="H210" s="67"/>
    </row>
    <row r="211" spans="2:8" ht="33" customHeight="1" x14ac:dyDescent="0.25">
      <c r="B211" s="430"/>
      <c r="C211" s="47" t="s">
        <v>17</v>
      </c>
      <c r="D211" s="71">
        <v>3.5</v>
      </c>
      <c r="E211" s="33">
        <v>3</v>
      </c>
      <c r="F211" s="29">
        <v>3.5</v>
      </c>
      <c r="G211" s="29">
        <v>3.5</v>
      </c>
      <c r="H211" s="67"/>
    </row>
    <row r="212" spans="2:8" ht="26.25" customHeight="1" x14ac:dyDescent="0.25">
      <c r="B212" s="39" t="s">
        <v>403</v>
      </c>
      <c r="C212" s="75" t="s">
        <v>404</v>
      </c>
      <c r="D212" s="76"/>
      <c r="E212" s="76"/>
      <c r="F212" s="76"/>
      <c r="G212" s="76"/>
      <c r="H212" s="69" t="s">
        <v>387</v>
      </c>
    </row>
    <row r="213" spans="2:8" x14ac:dyDescent="0.25">
      <c r="B213" s="430"/>
      <c r="C213" s="24" t="s">
        <v>15</v>
      </c>
      <c r="D213" s="70">
        <v>150</v>
      </c>
      <c r="E213" s="346">
        <v>997.89</v>
      </c>
      <c r="F213" s="347">
        <v>498.94299999999998</v>
      </c>
      <c r="G213" s="248">
        <v>166.31299999999999</v>
      </c>
      <c r="H213" s="99"/>
    </row>
    <row r="214" spans="2:8" x14ac:dyDescent="0.25">
      <c r="B214" s="430"/>
      <c r="C214" s="44" t="s">
        <v>16</v>
      </c>
      <c r="D214" s="71"/>
      <c r="E214" s="72"/>
      <c r="F214" s="29"/>
      <c r="G214" s="29"/>
      <c r="H214" s="67"/>
    </row>
    <row r="215" spans="2:8" ht="33" customHeight="1" x14ac:dyDescent="0.25">
      <c r="B215" s="430"/>
      <c r="C215" s="47" t="s">
        <v>17</v>
      </c>
      <c r="D215" s="71">
        <v>0</v>
      </c>
      <c r="E215" s="33">
        <v>3</v>
      </c>
      <c r="F215" s="29">
        <v>3.5</v>
      </c>
      <c r="G215" s="29">
        <v>3.5</v>
      </c>
      <c r="H215" s="67"/>
    </row>
    <row r="216" spans="2:8" ht="28.5" customHeight="1" x14ac:dyDescent="0.25">
      <c r="B216" s="430"/>
      <c r="C216" s="48" t="s">
        <v>25</v>
      </c>
      <c r="D216" s="49">
        <v>150</v>
      </c>
      <c r="E216" s="348">
        <v>997.89</v>
      </c>
      <c r="F216" s="348">
        <v>498.94299999999998</v>
      </c>
      <c r="G216" s="50">
        <v>166.31299999999999</v>
      </c>
      <c r="H216" s="211"/>
    </row>
    <row r="217" spans="2:8" ht="20.25" customHeight="1" x14ac:dyDescent="0.25">
      <c r="B217" s="39" t="s">
        <v>405</v>
      </c>
      <c r="C217" s="75" t="s">
        <v>406</v>
      </c>
      <c r="D217" s="76"/>
      <c r="E217" s="76"/>
      <c r="F217" s="76"/>
      <c r="G217" s="76"/>
      <c r="H217" s="69" t="s">
        <v>397</v>
      </c>
    </row>
    <row r="218" spans="2:8" x14ac:dyDescent="0.25">
      <c r="B218" s="430"/>
      <c r="C218" s="24" t="s">
        <v>15</v>
      </c>
      <c r="D218" s="70">
        <v>0</v>
      </c>
      <c r="E218" s="26">
        <v>0</v>
      </c>
      <c r="F218" s="26">
        <v>0</v>
      </c>
      <c r="G218" s="26">
        <v>0</v>
      </c>
      <c r="H218" s="99"/>
    </row>
    <row r="219" spans="2:8" x14ac:dyDescent="0.25">
      <c r="B219" s="430"/>
      <c r="C219" s="44" t="s">
        <v>16</v>
      </c>
      <c r="D219" s="71"/>
      <c r="E219" s="72"/>
      <c r="F219" s="29"/>
      <c r="G219" s="29"/>
      <c r="H219" s="67"/>
    </row>
    <row r="220" spans="2:8" ht="33" customHeight="1" x14ac:dyDescent="0.25">
      <c r="B220" s="430"/>
      <c r="C220" s="47" t="s">
        <v>17</v>
      </c>
      <c r="D220" s="71">
        <v>0</v>
      </c>
      <c r="E220" s="33">
        <v>0</v>
      </c>
      <c r="F220" s="33">
        <v>0</v>
      </c>
      <c r="G220" s="33">
        <v>0</v>
      </c>
      <c r="H220" s="67"/>
    </row>
    <row r="221" spans="2:8" ht="29.25" customHeight="1" x14ac:dyDescent="0.25">
      <c r="B221" s="52" t="s">
        <v>407</v>
      </c>
      <c r="C221" s="75" t="s">
        <v>408</v>
      </c>
      <c r="D221" s="96"/>
      <c r="E221" s="76"/>
      <c r="F221" s="76"/>
      <c r="G221" s="76"/>
      <c r="H221" s="69" t="s">
        <v>397</v>
      </c>
    </row>
    <row r="222" spans="2:8" x14ac:dyDescent="0.25">
      <c r="B222" s="431"/>
      <c r="C222" s="120" t="s">
        <v>15</v>
      </c>
      <c r="D222" s="70">
        <v>5.64</v>
      </c>
      <c r="E222" s="26">
        <v>4.26</v>
      </c>
      <c r="F222" s="94">
        <v>1.98</v>
      </c>
      <c r="G222" s="94">
        <v>0</v>
      </c>
      <c r="H222" s="99"/>
    </row>
    <row r="223" spans="2:8" x14ac:dyDescent="0.25">
      <c r="B223" s="432"/>
      <c r="C223" s="121" t="s">
        <v>16</v>
      </c>
      <c r="D223" s="71"/>
      <c r="E223" s="2"/>
      <c r="F223" s="2"/>
      <c r="G223" s="2"/>
      <c r="H223" s="67"/>
    </row>
    <row r="224" spans="2:8" ht="25.5" x14ac:dyDescent="0.25">
      <c r="B224" s="432"/>
      <c r="C224" s="122" t="s">
        <v>17</v>
      </c>
      <c r="D224" s="81">
        <v>0</v>
      </c>
      <c r="E224" s="349">
        <v>1.98</v>
      </c>
      <c r="F224" s="349">
        <v>0</v>
      </c>
      <c r="G224" s="33">
        <v>0</v>
      </c>
      <c r="H224" s="67"/>
    </row>
    <row r="225" spans="2:8" ht="29.25" customHeight="1" x14ac:dyDescent="0.25">
      <c r="B225" s="433"/>
      <c r="C225" s="48" t="s">
        <v>25</v>
      </c>
      <c r="D225" s="49">
        <v>5.64</v>
      </c>
      <c r="E225" s="350">
        <v>2.2799999999999998</v>
      </c>
      <c r="F225" s="350">
        <v>1.98</v>
      </c>
      <c r="G225" s="50">
        <v>0</v>
      </c>
      <c r="H225" s="211"/>
    </row>
    <row r="226" spans="2:8" ht="25.5" customHeight="1" x14ac:dyDescent="0.25">
      <c r="B226" s="52" t="s">
        <v>409</v>
      </c>
      <c r="C226" s="283" t="s">
        <v>410</v>
      </c>
      <c r="D226" s="76"/>
      <c r="E226" s="76"/>
      <c r="F226" s="76"/>
      <c r="G226" s="76"/>
      <c r="H226" s="69" t="s">
        <v>411</v>
      </c>
    </row>
    <row r="227" spans="2:8" x14ac:dyDescent="0.25">
      <c r="B227" s="377"/>
      <c r="C227" s="120" t="s">
        <v>15</v>
      </c>
      <c r="D227" s="70">
        <v>58.46</v>
      </c>
      <c r="E227" s="26">
        <v>151.79</v>
      </c>
      <c r="F227" s="94">
        <v>91.02</v>
      </c>
      <c r="G227" s="94">
        <v>0</v>
      </c>
      <c r="H227" s="99"/>
    </row>
    <row r="228" spans="2:8" x14ac:dyDescent="0.25">
      <c r="B228" s="378"/>
      <c r="C228" s="121" t="s">
        <v>16</v>
      </c>
      <c r="D228" s="71"/>
      <c r="E228" s="72"/>
      <c r="F228" s="29"/>
      <c r="G228" s="29"/>
      <c r="H228" s="67"/>
    </row>
    <row r="229" spans="2:8" ht="25.5" x14ac:dyDescent="0.25">
      <c r="B229" s="378"/>
      <c r="C229" s="122" t="s">
        <v>17</v>
      </c>
      <c r="D229" s="71">
        <v>0</v>
      </c>
      <c r="E229" s="33">
        <v>15</v>
      </c>
      <c r="F229" s="29">
        <v>0</v>
      </c>
      <c r="G229" s="29">
        <v>0</v>
      </c>
      <c r="H229" s="67"/>
    </row>
    <row r="230" spans="2:8" x14ac:dyDescent="0.25">
      <c r="B230" s="429"/>
      <c r="C230" s="245" t="s">
        <v>39</v>
      </c>
      <c r="D230" s="246">
        <v>58.46</v>
      </c>
      <c r="E230" s="247">
        <v>136.791</v>
      </c>
      <c r="F230" s="247">
        <v>91.018000000000001</v>
      </c>
      <c r="G230" s="247">
        <v>0</v>
      </c>
      <c r="H230" s="328"/>
    </row>
    <row r="231" spans="2:8" x14ac:dyDescent="0.25">
      <c r="B231" s="127"/>
      <c r="C231" s="128" t="s">
        <v>16</v>
      </c>
      <c r="D231" s="129"/>
      <c r="E231" s="129"/>
      <c r="F231" s="129"/>
      <c r="G231" s="129"/>
      <c r="H231" s="130"/>
    </row>
    <row r="232" spans="2:8" ht="28.5" customHeight="1" x14ac:dyDescent="0.25">
      <c r="B232" s="127"/>
      <c r="C232" s="128" t="s">
        <v>17</v>
      </c>
      <c r="D232" s="129"/>
      <c r="E232" s="129"/>
      <c r="F232" s="129"/>
      <c r="G232" s="129"/>
      <c r="H232" s="130"/>
    </row>
    <row r="233" spans="2:8" ht="30.75" customHeight="1" x14ac:dyDescent="0.25">
      <c r="B233" s="132"/>
      <c r="C233" s="133" t="s">
        <v>114</v>
      </c>
      <c r="D233" s="134">
        <f>D7+D11+D15+D20+D24+D29+D34+D38+D42+D46+D50+D54+D58+D62+D67+D71+D76+D80+D84+D88+D92+D96+D100+D104+D108+D112+D116+D121+D125+D130+D137+D141+D145+D149+D153+D157+D161+D165+D170+D174+D178+D183+D188+D192+D196+D201+D205+D209+D213+D218+D222+D227</f>
        <v>15014.199999999999</v>
      </c>
      <c r="E233" s="134">
        <f t="shared" ref="E233:G233" si="0">E7+E11+E15+E20+E24+E29+E34+E38+E42+E46+E50+E54+E58+E62+E67+E71+E76+E80+E84+E88+E92+E96+E100+E104+E108+E112+E116+E121+E125+E130+E137+E141+E145+E149+E153+E157+E161+E165+E170+E174+E178+E183+E188+E192+E196+E201+E205+E209+E213+E218+E222+E227</f>
        <v>19529.316999999999</v>
      </c>
      <c r="F233" s="134">
        <f t="shared" si="0"/>
        <v>18967.43</v>
      </c>
      <c r="G233" s="134">
        <f t="shared" si="0"/>
        <v>17258.21</v>
      </c>
      <c r="H233" s="119"/>
    </row>
    <row r="234" spans="2:8" ht="17.25" customHeight="1" x14ac:dyDescent="0.25">
      <c r="B234" s="135"/>
      <c r="C234" s="136" t="s">
        <v>115</v>
      </c>
      <c r="D234" s="129">
        <v>25</v>
      </c>
      <c r="E234" s="129">
        <f>E183+E71</f>
        <v>1649.1</v>
      </c>
      <c r="F234" s="129">
        <f t="shared" ref="F234:G234" si="1">F183+F71</f>
        <v>367.83</v>
      </c>
      <c r="G234" s="129">
        <f t="shared" si="1"/>
        <v>367.83</v>
      </c>
      <c r="H234" s="130"/>
    </row>
    <row r="235" spans="2:8" ht="25.5" x14ac:dyDescent="0.25">
      <c r="B235" s="135"/>
      <c r="C235" s="136" t="s">
        <v>116</v>
      </c>
      <c r="D235" s="137"/>
      <c r="E235" s="138" t="s">
        <v>412</v>
      </c>
      <c r="F235" s="138" t="s">
        <v>413</v>
      </c>
      <c r="G235" s="138" t="s">
        <v>414</v>
      </c>
      <c r="H235" s="130"/>
    </row>
    <row r="239" spans="2:8" ht="25.5" x14ac:dyDescent="0.25">
      <c r="B239" s="139"/>
      <c r="C239" s="32" t="s">
        <v>17</v>
      </c>
      <c r="D239" s="29">
        <f>D229+D224+D220+D215+D211+D207+D203+D198+D194+D190+D185+D180+D176+D172+D167+D163+D159+D147+D143+D139+D132+D127+D118+D110+D106+D102+D98+D94+D90+D86+D82+D78+D73+D69+D64+D60+D56+D52+D48+D44+D40+D36+D31+D26+D22+D17+D13+D9+25.6</f>
        <v>6495.2000000000007</v>
      </c>
      <c r="E239" s="29">
        <f t="shared" ref="E239:G239" si="2">E229+E224+E220+E215+E211+E207+E203+E198+E194+E190+E185+E180+E176+E172+E167+E163+E159+E147+E143+E139+E132+E127+E118+E110+E106+E102+E98+E94+E90+E86+E82+E78+E73+E69+E64+E60+E56+E52+E48+E44+E40+E36+E31+E26+E22+E17+E13+E9+25.6</f>
        <v>7366.369999999999</v>
      </c>
      <c r="F239" s="29">
        <f t="shared" si="2"/>
        <v>8655.9499999999989</v>
      </c>
      <c r="G239" s="29">
        <f t="shared" si="2"/>
        <v>7376.6200000000008</v>
      </c>
    </row>
    <row r="240" spans="2:8" ht="25.5" x14ac:dyDescent="0.25">
      <c r="B240" s="139"/>
      <c r="C240" s="48" t="s">
        <v>25</v>
      </c>
      <c r="D240" s="29">
        <f>D225+D216+D186+D181+D135+D74+D32+D27</f>
        <v>156.63999999999999</v>
      </c>
      <c r="E240" s="29">
        <f t="shared" ref="E240:G240" si="3">E225+E216+E186+E181+E135+E74+E32+E27</f>
        <v>2575.77</v>
      </c>
      <c r="F240" s="29">
        <f t="shared" si="3"/>
        <v>769.25299999999993</v>
      </c>
      <c r="G240" s="29">
        <f t="shared" si="3"/>
        <v>434.64299999999997</v>
      </c>
    </row>
    <row r="241" spans="2:7" x14ac:dyDescent="0.25">
      <c r="B241" s="139"/>
      <c r="C241" s="91" t="s">
        <v>39</v>
      </c>
      <c r="D241" s="29">
        <f>D230+D199+D151+D133+D128+D123+D119+D114</f>
        <v>7824.06</v>
      </c>
      <c r="E241" s="29">
        <f t="shared" ref="E241:G241" si="4">E230+E199+E151+E133+E128+E123+E119+E114</f>
        <v>9101.7780000000002</v>
      </c>
      <c r="F241" s="29">
        <f t="shared" si="4"/>
        <v>9046.9250000000011</v>
      </c>
      <c r="G241" s="29">
        <f t="shared" si="4"/>
        <v>8951.2470000000012</v>
      </c>
    </row>
    <row r="242" spans="2:7" x14ac:dyDescent="0.25">
      <c r="B242" s="139"/>
      <c r="C242" s="106" t="s">
        <v>77</v>
      </c>
      <c r="D242" s="29">
        <f>D168+D134</f>
        <v>538.29999999999995</v>
      </c>
      <c r="E242" s="29">
        <f t="shared" ref="E242:G242" si="5">E168+E134</f>
        <v>598.80000000000007</v>
      </c>
      <c r="F242" s="29">
        <f t="shared" si="5"/>
        <v>598.80000000000007</v>
      </c>
      <c r="G242" s="29">
        <f t="shared" si="5"/>
        <v>598.80000000000007</v>
      </c>
    </row>
    <row r="243" spans="2:7" x14ac:dyDescent="0.25">
      <c r="B243" s="139"/>
      <c r="C243" s="140" t="s">
        <v>120</v>
      </c>
      <c r="D243" s="29">
        <v>0</v>
      </c>
      <c r="E243" s="29">
        <v>0</v>
      </c>
      <c r="F243" s="29">
        <v>0</v>
      </c>
      <c r="G243" s="29">
        <v>0</v>
      </c>
    </row>
  </sheetData>
  <mergeCells count="52">
    <mergeCell ref="B218:B220"/>
    <mergeCell ref="B222:B225"/>
    <mergeCell ref="B227:B230"/>
    <mergeCell ref="B192:B194"/>
    <mergeCell ref="B196:B199"/>
    <mergeCell ref="B201:B203"/>
    <mergeCell ref="B205:B207"/>
    <mergeCell ref="B209:B211"/>
    <mergeCell ref="B213:B216"/>
    <mergeCell ref="B188:B190"/>
    <mergeCell ref="B137:B139"/>
    <mergeCell ref="B141:B143"/>
    <mergeCell ref="B145:B147"/>
    <mergeCell ref="B149:B151"/>
    <mergeCell ref="B153:B155"/>
    <mergeCell ref="B157:B159"/>
    <mergeCell ref="B161:B163"/>
    <mergeCell ref="B179:B181"/>
    <mergeCell ref="B183:B186"/>
    <mergeCell ref="B130:B135"/>
    <mergeCell ref="B84:B86"/>
    <mergeCell ref="B88:B90"/>
    <mergeCell ref="B92:B94"/>
    <mergeCell ref="B96:B98"/>
    <mergeCell ref="B100:B102"/>
    <mergeCell ref="B104:B106"/>
    <mergeCell ref="B108:B110"/>
    <mergeCell ref="B112:B114"/>
    <mergeCell ref="B116:B118"/>
    <mergeCell ref="B121:B123"/>
    <mergeCell ref="B125:B128"/>
    <mergeCell ref="B58:B60"/>
    <mergeCell ref="B62:B64"/>
    <mergeCell ref="B67:B69"/>
    <mergeCell ref="B71:B73"/>
    <mergeCell ref="B76:B78"/>
    <mergeCell ref="B29:B31"/>
    <mergeCell ref="B165:B168"/>
    <mergeCell ref="B174:B176"/>
    <mergeCell ref="B170:B172"/>
    <mergeCell ref="B2:H2"/>
    <mergeCell ref="B11:B13"/>
    <mergeCell ref="B15:B17"/>
    <mergeCell ref="B20:B22"/>
    <mergeCell ref="B24:B26"/>
    <mergeCell ref="B80:B82"/>
    <mergeCell ref="B34:B36"/>
    <mergeCell ref="B38:B40"/>
    <mergeCell ref="B42:B44"/>
    <mergeCell ref="B46:B48"/>
    <mergeCell ref="B50:B52"/>
    <mergeCell ref="B54:B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C251-15A4-4647-B339-A5C8627850CF}">
  <dimension ref="B2:M64"/>
  <sheetViews>
    <sheetView showGridLines="0" topLeftCell="A55" zoomScale="80" zoomScaleNormal="80" workbookViewId="0">
      <selection activeCell="K72" sqref="K72"/>
    </sheetView>
  </sheetViews>
  <sheetFormatPr defaultColWidth="9.140625" defaultRowHeight="12.75" x14ac:dyDescent="0.25"/>
  <cols>
    <col min="1" max="1" width="2.5703125" style="2" customWidth="1"/>
    <col min="2" max="2" width="22.7109375" style="2" customWidth="1"/>
    <col min="3" max="3" width="49.28515625" style="142" customWidth="1"/>
    <col min="4" max="4" width="14.7109375" style="1" customWidth="1"/>
    <col min="5" max="7" width="14.7109375" style="143" customWidth="1"/>
    <col min="8" max="8" width="14.7109375" style="1" customWidth="1"/>
    <col min="9" max="10" width="15" style="1" hidden="1" customWidth="1"/>
    <col min="11" max="11" width="43.5703125" style="142" customWidth="1"/>
    <col min="12" max="16384" width="9.140625" style="2"/>
  </cols>
  <sheetData>
    <row r="2" spans="2:13" ht="39.6" customHeight="1" x14ac:dyDescent="0.25">
      <c r="B2" s="379" t="s">
        <v>415</v>
      </c>
      <c r="C2" s="379"/>
      <c r="D2" s="379"/>
      <c r="E2" s="379"/>
      <c r="F2" s="379"/>
      <c r="G2" s="379"/>
      <c r="H2" s="379"/>
    </row>
    <row r="3" spans="2:13" ht="55.5" customHeight="1" x14ac:dyDescent="0.25">
      <c r="B3" s="3" t="s">
        <v>1</v>
      </c>
      <c r="C3" s="4" t="s">
        <v>2</v>
      </c>
      <c r="D3" s="5" t="s">
        <v>3</v>
      </c>
      <c r="E3" s="144" t="s">
        <v>4</v>
      </c>
      <c r="F3" s="144" t="s">
        <v>5</v>
      </c>
      <c r="G3" s="144" t="s">
        <v>6</v>
      </c>
      <c r="H3" s="4" t="s">
        <v>7</v>
      </c>
      <c r="I3" s="6" t="s">
        <v>8</v>
      </c>
      <c r="J3" s="6" t="s">
        <v>9</v>
      </c>
      <c r="L3" s="7"/>
      <c r="M3" s="7"/>
    </row>
    <row r="4" spans="2:13" x14ac:dyDescent="0.25">
      <c r="B4" s="146">
        <v>1</v>
      </c>
      <c r="C4" s="146">
        <v>2</v>
      </c>
      <c r="D4" s="147">
        <v>4</v>
      </c>
      <c r="E4" s="146">
        <v>5</v>
      </c>
      <c r="F4" s="146">
        <v>6</v>
      </c>
      <c r="G4" s="146">
        <v>7</v>
      </c>
      <c r="H4" s="146">
        <v>8</v>
      </c>
      <c r="I4" s="148">
        <v>9</v>
      </c>
      <c r="J4" s="148">
        <v>10</v>
      </c>
      <c r="L4" s="12"/>
      <c r="M4" s="13"/>
    </row>
    <row r="5" spans="2:13" ht="21.75" customHeight="1" x14ac:dyDescent="0.25">
      <c r="B5" s="151" t="s">
        <v>416</v>
      </c>
      <c r="C5" s="151" t="s">
        <v>417</v>
      </c>
      <c r="D5" s="176"/>
      <c r="E5" s="153"/>
      <c r="F5" s="153"/>
      <c r="G5" s="153"/>
      <c r="H5" s="154"/>
      <c r="L5" s="18"/>
      <c r="M5" s="18"/>
    </row>
    <row r="6" spans="2:13" ht="38.25" x14ac:dyDescent="0.25">
      <c r="B6" s="39" t="s">
        <v>418</v>
      </c>
      <c r="C6" s="20" t="s">
        <v>419</v>
      </c>
      <c r="D6" s="40"/>
      <c r="E6" s="21"/>
      <c r="F6" s="21"/>
      <c r="G6" s="21"/>
      <c r="H6" s="177" t="s">
        <v>420</v>
      </c>
      <c r="J6" s="232"/>
      <c r="K6" s="233"/>
      <c r="L6" s="234"/>
    </row>
    <row r="7" spans="2:13" ht="12.75" customHeight="1" x14ac:dyDescent="0.25">
      <c r="B7" s="377"/>
      <c r="C7" s="24" t="s">
        <v>15</v>
      </c>
      <c r="D7" s="42">
        <v>90</v>
      </c>
      <c r="E7" s="26">
        <v>90</v>
      </c>
      <c r="F7" s="26">
        <v>150</v>
      </c>
      <c r="G7" s="26">
        <v>150</v>
      </c>
      <c r="H7" s="43"/>
      <c r="J7" s="434"/>
      <c r="K7" s="435"/>
      <c r="L7" s="234"/>
    </row>
    <row r="8" spans="2:13" ht="12.75" customHeight="1" x14ac:dyDescent="0.25">
      <c r="B8" s="378"/>
      <c r="C8" s="44" t="s">
        <v>16</v>
      </c>
      <c r="D8" s="29"/>
      <c r="E8" s="30"/>
      <c r="F8" s="45"/>
      <c r="G8" s="45"/>
      <c r="H8" s="46"/>
      <c r="J8" s="418"/>
      <c r="K8" s="436"/>
      <c r="L8" s="234"/>
    </row>
    <row r="9" spans="2:13" ht="25.5" x14ac:dyDescent="0.25">
      <c r="B9" s="378"/>
      <c r="C9" s="47" t="s">
        <v>17</v>
      </c>
      <c r="D9" s="29">
        <v>90</v>
      </c>
      <c r="E9" s="72">
        <v>90</v>
      </c>
      <c r="F9" s="72">
        <v>150</v>
      </c>
      <c r="G9" s="72">
        <v>150</v>
      </c>
      <c r="H9" s="46"/>
      <c r="J9" s="418"/>
      <c r="K9" s="436"/>
      <c r="L9" s="234"/>
    </row>
    <row r="10" spans="2:13" x14ac:dyDescent="0.25">
      <c r="B10" s="39" t="s">
        <v>421</v>
      </c>
      <c r="C10" s="20" t="s">
        <v>422</v>
      </c>
      <c r="D10" s="40"/>
      <c r="E10" s="21"/>
      <c r="F10" s="21"/>
      <c r="G10" s="21"/>
      <c r="H10" s="177"/>
      <c r="J10" s="434"/>
      <c r="K10" s="435"/>
      <c r="L10" s="437"/>
    </row>
    <row r="11" spans="2:13" x14ac:dyDescent="0.25">
      <c r="B11" s="377"/>
      <c r="C11" s="24" t="s">
        <v>15</v>
      </c>
      <c r="D11" s="42">
        <v>0</v>
      </c>
      <c r="E11" s="26">
        <v>0</v>
      </c>
      <c r="F11" s="26">
        <v>0</v>
      </c>
      <c r="G11" s="26">
        <v>0</v>
      </c>
      <c r="H11" s="43"/>
      <c r="J11" s="418"/>
      <c r="K11" s="436"/>
      <c r="L11" s="418"/>
    </row>
    <row r="12" spans="2:13" ht="15" x14ac:dyDescent="0.25">
      <c r="B12" s="378"/>
      <c r="C12" s="44" t="s">
        <v>16</v>
      </c>
      <c r="D12" s="29"/>
      <c r="E12" s="30"/>
      <c r="F12" s="45"/>
      <c r="G12" s="45"/>
      <c r="H12" s="46"/>
      <c r="J12" s="373"/>
      <c r="K12" s="240"/>
      <c r="L12" s="239"/>
    </row>
    <row r="13" spans="2:13" ht="25.5" x14ac:dyDescent="0.25">
      <c r="B13" s="378"/>
      <c r="C13" s="47" t="s">
        <v>17</v>
      </c>
      <c r="D13" s="29">
        <v>0</v>
      </c>
      <c r="E13" s="33">
        <v>0</v>
      </c>
      <c r="F13" s="33">
        <v>0</v>
      </c>
      <c r="G13" s="33">
        <v>0</v>
      </c>
      <c r="H13" s="46"/>
      <c r="J13" s="239"/>
      <c r="K13" s="240"/>
      <c r="L13" s="239"/>
    </row>
    <row r="14" spans="2:13" ht="25.5" x14ac:dyDescent="0.25">
      <c r="B14" s="39" t="s">
        <v>423</v>
      </c>
      <c r="C14" s="20" t="s">
        <v>424</v>
      </c>
      <c r="D14" s="40"/>
      <c r="E14" s="21"/>
      <c r="F14" s="21"/>
      <c r="G14" s="21"/>
      <c r="H14" s="177"/>
      <c r="J14" s="239"/>
      <c r="K14" s="240"/>
      <c r="L14" s="239"/>
    </row>
    <row r="15" spans="2:13" ht="12.75" customHeight="1" x14ac:dyDescent="0.25">
      <c r="B15" s="377"/>
      <c r="C15" s="24" t="s">
        <v>15</v>
      </c>
      <c r="D15" s="42">
        <v>123.3</v>
      </c>
      <c r="E15" s="26">
        <v>104.1</v>
      </c>
      <c r="F15" s="26">
        <v>84</v>
      </c>
      <c r="G15" s="26">
        <v>92.8</v>
      </c>
      <c r="H15" s="43"/>
      <c r="J15" s="239"/>
      <c r="K15" s="240"/>
      <c r="L15" s="239"/>
    </row>
    <row r="16" spans="2:13" ht="12.75" customHeight="1" x14ac:dyDescent="0.25">
      <c r="B16" s="378"/>
      <c r="C16" s="44" t="s">
        <v>16</v>
      </c>
      <c r="D16" s="29"/>
      <c r="E16" s="30"/>
      <c r="F16" s="45"/>
      <c r="G16" s="45"/>
      <c r="H16" s="46"/>
      <c r="J16" s="239"/>
      <c r="K16" s="240"/>
      <c r="L16" s="239"/>
    </row>
    <row r="17" spans="2:12" ht="15" x14ac:dyDescent="0.25">
      <c r="B17" s="378"/>
      <c r="C17" s="284" t="s">
        <v>77</v>
      </c>
      <c r="D17" s="63">
        <v>123.3</v>
      </c>
      <c r="E17" s="285">
        <v>104.1</v>
      </c>
      <c r="F17" s="285">
        <v>84</v>
      </c>
      <c r="G17" s="285">
        <v>92.8</v>
      </c>
      <c r="H17" s="15"/>
      <c r="J17" s="239"/>
      <c r="K17" s="240"/>
      <c r="L17" s="239"/>
    </row>
    <row r="18" spans="2:12" ht="25.5" x14ac:dyDescent="0.25">
      <c r="B18" s="39" t="s">
        <v>425</v>
      </c>
      <c r="C18" s="20" t="s">
        <v>426</v>
      </c>
      <c r="D18" s="40"/>
      <c r="E18" s="21"/>
      <c r="F18" s="21"/>
      <c r="G18" s="21"/>
      <c r="H18" s="177" t="s">
        <v>427</v>
      </c>
      <c r="J18" s="239"/>
      <c r="K18" s="240"/>
      <c r="L18" s="239"/>
    </row>
    <row r="19" spans="2:12" ht="12.75" customHeight="1" x14ac:dyDescent="0.25">
      <c r="B19" s="385"/>
      <c r="C19" s="24" t="s">
        <v>15</v>
      </c>
      <c r="D19" s="42">
        <v>0</v>
      </c>
      <c r="E19" s="26">
        <v>7</v>
      </c>
      <c r="F19" s="26">
        <v>10</v>
      </c>
      <c r="G19" s="26">
        <v>10</v>
      </c>
      <c r="H19" s="43"/>
      <c r="J19" s="239"/>
      <c r="K19" s="240"/>
      <c r="L19" s="239"/>
    </row>
    <row r="20" spans="2:12" ht="12.75" customHeight="1" x14ac:dyDescent="0.25">
      <c r="B20" s="385"/>
      <c r="C20" s="44" t="s">
        <v>16</v>
      </c>
      <c r="D20" s="29"/>
      <c r="E20" s="30"/>
      <c r="F20" s="45"/>
      <c r="G20" s="45"/>
      <c r="H20" s="46"/>
      <c r="J20" s="239"/>
      <c r="K20" s="240"/>
      <c r="L20" s="239"/>
    </row>
    <row r="21" spans="2:12" ht="15.75" x14ac:dyDescent="0.25">
      <c r="B21" s="385"/>
      <c r="C21" s="284" t="s">
        <v>77</v>
      </c>
      <c r="D21" s="63">
        <v>0</v>
      </c>
      <c r="E21" s="285">
        <v>7</v>
      </c>
      <c r="F21" s="285">
        <v>10</v>
      </c>
      <c r="G21" s="285">
        <v>10</v>
      </c>
      <c r="H21" s="15"/>
      <c r="J21" s="438"/>
      <c r="K21" s="439"/>
      <c r="L21" s="286"/>
    </row>
    <row r="22" spans="2:12" ht="38.25" x14ac:dyDescent="0.25">
      <c r="B22" s="39" t="s">
        <v>428</v>
      </c>
      <c r="C22" s="20" t="s">
        <v>429</v>
      </c>
      <c r="D22" s="68"/>
      <c r="E22" s="21"/>
      <c r="F22" s="40"/>
      <c r="G22" s="40"/>
      <c r="H22" s="69" t="s">
        <v>427</v>
      </c>
      <c r="J22" s="438"/>
      <c r="K22" s="439"/>
      <c r="L22" s="234"/>
    </row>
    <row r="23" spans="2:12" ht="15.75" x14ac:dyDescent="0.25">
      <c r="B23" s="377"/>
      <c r="C23" s="24" t="s">
        <v>15</v>
      </c>
      <c r="D23" s="70">
        <v>20</v>
      </c>
      <c r="E23" s="26">
        <v>20</v>
      </c>
      <c r="F23" s="26">
        <v>50</v>
      </c>
      <c r="G23" s="26">
        <v>50</v>
      </c>
      <c r="H23" s="11"/>
      <c r="J23" s="232"/>
      <c r="K23" s="233"/>
      <c r="L23" s="234"/>
    </row>
    <row r="24" spans="2:12" ht="12.75" customHeight="1" x14ac:dyDescent="0.25">
      <c r="B24" s="378"/>
      <c r="C24" s="44" t="s">
        <v>16</v>
      </c>
      <c r="D24" s="71"/>
      <c r="E24" s="72"/>
      <c r="F24" s="29"/>
      <c r="G24" s="29"/>
      <c r="H24" s="67"/>
      <c r="J24" s="434"/>
      <c r="K24" s="435"/>
      <c r="L24" s="234"/>
    </row>
    <row r="25" spans="2:12" ht="25.5" x14ac:dyDescent="0.25">
      <c r="B25" s="378"/>
      <c r="C25" s="47" t="s">
        <v>17</v>
      </c>
      <c r="D25" s="71">
        <v>20</v>
      </c>
      <c r="E25" s="72">
        <v>20</v>
      </c>
      <c r="F25" s="72">
        <v>50</v>
      </c>
      <c r="G25" s="72">
        <v>50</v>
      </c>
      <c r="H25" s="67"/>
      <c r="J25" s="418"/>
      <c r="K25" s="436"/>
      <c r="L25" s="234"/>
    </row>
    <row r="26" spans="2:12" ht="33" customHeight="1" x14ac:dyDescent="0.25">
      <c r="B26" s="39" t="s">
        <v>430</v>
      </c>
      <c r="C26" s="20" t="s">
        <v>431</v>
      </c>
      <c r="D26" s="68"/>
      <c r="E26" s="21"/>
      <c r="F26" s="40"/>
      <c r="G26" s="40"/>
      <c r="H26" s="69" t="s">
        <v>427</v>
      </c>
      <c r="J26" s="418"/>
      <c r="K26" s="436"/>
      <c r="L26" s="287"/>
    </row>
    <row r="27" spans="2:12" ht="15.75" x14ac:dyDescent="0.25">
      <c r="B27" s="377"/>
      <c r="C27" s="24" t="s">
        <v>15</v>
      </c>
      <c r="D27" s="70">
        <v>45</v>
      </c>
      <c r="E27" s="26">
        <v>40</v>
      </c>
      <c r="F27" s="26">
        <v>50</v>
      </c>
      <c r="G27" s="26">
        <v>70</v>
      </c>
      <c r="H27" s="11"/>
      <c r="J27" s="418"/>
      <c r="K27" s="436"/>
      <c r="L27" s="234"/>
    </row>
    <row r="28" spans="2:12" ht="15.75" x14ac:dyDescent="0.25">
      <c r="B28" s="378"/>
      <c r="C28" s="44" t="s">
        <v>16</v>
      </c>
      <c r="D28" s="71"/>
      <c r="E28" s="72"/>
      <c r="F28" s="29"/>
      <c r="G28" s="29"/>
      <c r="H28" s="67"/>
      <c r="J28" s="434"/>
      <c r="K28" s="435"/>
      <c r="L28" s="288"/>
    </row>
    <row r="29" spans="2:12" ht="15.75" x14ac:dyDescent="0.25">
      <c r="B29" s="378"/>
      <c r="C29" s="284" t="s">
        <v>77</v>
      </c>
      <c r="D29" s="229">
        <v>45</v>
      </c>
      <c r="E29" s="285">
        <v>40</v>
      </c>
      <c r="F29" s="285">
        <v>50</v>
      </c>
      <c r="G29" s="285">
        <v>70</v>
      </c>
      <c r="H29" s="86"/>
      <c r="J29" s="418"/>
      <c r="K29" s="436"/>
      <c r="L29" s="288"/>
    </row>
    <row r="30" spans="2:12" ht="25.5" customHeight="1" x14ac:dyDescent="0.25">
      <c r="B30" s="156" t="s">
        <v>432</v>
      </c>
      <c r="C30" s="20" t="s">
        <v>433</v>
      </c>
      <c r="D30" s="68"/>
      <c r="E30" s="21"/>
      <c r="F30" s="40"/>
      <c r="G30" s="40"/>
      <c r="H30" s="69"/>
      <c r="J30" s="440"/>
      <c r="K30" s="441"/>
      <c r="L30" s="289"/>
    </row>
    <row r="31" spans="2:12" ht="15.75" x14ac:dyDescent="0.25">
      <c r="B31" s="377"/>
      <c r="C31" s="24" t="s">
        <v>15</v>
      </c>
      <c r="D31" s="70">
        <v>0</v>
      </c>
      <c r="E31" s="26">
        <v>20</v>
      </c>
      <c r="F31" s="42">
        <v>45</v>
      </c>
      <c r="G31" s="42">
        <v>45</v>
      </c>
      <c r="H31" s="11"/>
      <c r="J31" s="440"/>
      <c r="K31" s="441"/>
      <c r="L31" s="290"/>
    </row>
    <row r="32" spans="2:12" x14ac:dyDescent="0.25">
      <c r="B32" s="378"/>
      <c r="C32" s="44" t="s">
        <v>16</v>
      </c>
      <c r="D32" s="71"/>
      <c r="E32" s="72"/>
      <c r="F32" s="29"/>
      <c r="G32" s="29"/>
      <c r="H32" s="67"/>
      <c r="J32" s="74"/>
      <c r="K32" s="250"/>
      <c r="L32" s="95"/>
    </row>
    <row r="33" spans="2:8" ht="25.5" x14ac:dyDescent="0.25">
      <c r="B33" s="378"/>
      <c r="C33" s="47" t="s">
        <v>17</v>
      </c>
      <c r="D33" s="71">
        <v>0</v>
      </c>
      <c r="E33" s="72">
        <v>0</v>
      </c>
      <c r="F33" s="100">
        <v>0</v>
      </c>
      <c r="G33" s="100">
        <v>0</v>
      </c>
      <c r="H33" s="67"/>
    </row>
    <row r="34" spans="2:8" ht="25.5" x14ac:dyDescent="0.25">
      <c r="B34" s="60"/>
      <c r="C34" s="48" t="s">
        <v>25</v>
      </c>
      <c r="D34" s="219">
        <v>0</v>
      </c>
      <c r="E34" s="51">
        <v>0</v>
      </c>
      <c r="F34" s="49">
        <v>0</v>
      </c>
      <c r="G34" s="49">
        <v>0</v>
      </c>
      <c r="H34" s="227"/>
    </row>
    <row r="35" spans="2:8" x14ac:dyDescent="0.25">
      <c r="B35" s="60"/>
      <c r="C35" s="284" t="s">
        <v>77</v>
      </c>
      <c r="D35" s="229">
        <v>0</v>
      </c>
      <c r="E35" s="285">
        <v>20</v>
      </c>
      <c r="F35" s="63">
        <v>45</v>
      </c>
      <c r="G35" s="63">
        <v>45</v>
      </c>
      <c r="H35" s="86"/>
    </row>
    <row r="36" spans="2:8" x14ac:dyDescent="0.25">
      <c r="B36" s="39" t="s">
        <v>434</v>
      </c>
      <c r="C36" s="20" t="s">
        <v>435</v>
      </c>
      <c r="D36" s="68"/>
      <c r="E36" s="21"/>
      <c r="F36" s="40"/>
      <c r="G36" s="40"/>
      <c r="H36" s="69" t="s">
        <v>427</v>
      </c>
    </row>
    <row r="37" spans="2:8" x14ac:dyDescent="0.25">
      <c r="B37" s="377"/>
      <c r="C37" s="24" t="s">
        <v>15</v>
      </c>
      <c r="D37" s="70">
        <v>32</v>
      </c>
      <c r="E37" s="26">
        <v>54.2</v>
      </c>
      <c r="F37" s="26">
        <v>75</v>
      </c>
      <c r="G37" s="26">
        <v>75</v>
      </c>
      <c r="H37" s="11"/>
    </row>
    <row r="38" spans="2:8" x14ac:dyDescent="0.25">
      <c r="B38" s="378"/>
      <c r="C38" s="44" t="s">
        <v>16</v>
      </c>
      <c r="D38" s="71"/>
      <c r="E38" s="72"/>
      <c r="F38" s="29"/>
      <c r="G38" s="29"/>
      <c r="H38" s="67"/>
    </row>
    <row r="39" spans="2:8" x14ac:dyDescent="0.25">
      <c r="B39" s="378"/>
      <c r="C39" s="284" t="s">
        <v>77</v>
      </c>
      <c r="D39" s="229">
        <v>0</v>
      </c>
      <c r="E39" s="285">
        <v>54.2</v>
      </c>
      <c r="F39" s="285">
        <v>75</v>
      </c>
      <c r="G39" s="285">
        <v>75</v>
      </c>
      <c r="H39" s="86"/>
    </row>
    <row r="40" spans="2:8" ht="25.5" x14ac:dyDescent="0.25">
      <c r="B40" s="364"/>
      <c r="C40" s="47" t="s">
        <v>17</v>
      </c>
      <c r="D40" s="200">
        <v>32</v>
      </c>
      <c r="E40" s="72">
        <v>0</v>
      </c>
      <c r="F40" s="72">
        <v>0</v>
      </c>
      <c r="G40" s="72">
        <v>0</v>
      </c>
      <c r="H40" s="73"/>
    </row>
    <row r="41" spans="2:8" x14ac:dyDescent="0.25">
      <c r="B41" s="39" t="s">
        <v>436</v>
      </c>
      <c r="C41" s="20" t="s">
        <v>437</v>
      </c>
      <c r="D41" s="68"/>
      <c r="E41" s="21"/>
      <c r="F41" s="40"/>
      <c r="G41" s="40"/>
      <c r="H41" s="69" t="s">
        <v>427</v>
      </c>
    </row>
    <row r="42" spans="2:8" x14ac:dyDescent="0.25">
      <c r="B42" s="377"/>
      <c r="C42" s="24" t="s">
        <v>15</v>
      </c>
      <c r="D42" s="70">
        <v>45</v>
      </c>
      <c r="E42" s="26">
        <v>37.5</v>
      </c>
      <c r="F42" s="42">
        <v>0</v>
      </c>
      <c r="G42" s="42">
        <v>0</v>
      </c>
      <c r="H42" s="11"/>
    </row>
    <row r="43" spans="2:8" x14ac:dyDescent="0.25">
      <c r="B43" s="378"/>
      <c r="C43" s="44" t="s">
        <v>16</v>
      </c>
      <c r="D43" s="71"/>
      <c r="E43" s="72"/>
      <c r="F43" s="29"/>
      <c r="G43" s="29"/>
      <c r="H43" s="67"/>
    </row>
    <row r="44" spans="2:8" ht="25.5" x14ac:dyDescent="0.25">
      <c r="B44" s="378"/>
      <c r="C44" s="47" t="s">
        <v>17</v>
      </c>
      <c r="D44" s="71">
        <v>45</v>
      </c>
      <c r="E44" s="33">
        <v>37.5</v>
      </c>
      <c r="F44" s="29">
        <v>0</v>
      </c>
      <c r="G44" s="29">
        <v>0</v>
      </c>
      <c r="H44" s="67"/>
    </row>
    <row r="45" spans="2:8" ht="25.5" x14ac:dyDescent="0.25">
      <c r="B45" s="39" t="s">
        <v>438</v>
      </c>
      <c r="C45" s="20" t="s">
        <v>439</v>
      </c>
      <c r="D45" s="68"/>
      <c r="E45" s="21"/>
      <c r="F45" s="40"/>
      <c r="G45" s="40"/>
      <c r="H45" s="69" t="s">
        <v>427</v>
      </c>
    </row>
    <row r="46" spans="2:8" x14ac:dyDescent="0.25">
      <c r="B46" s="224"/>
      <c r="C46" s="24" t="s">
        <v>15</v>
      </c>
      <c r="D46" s="70">
        <v>0</v>
      </c>
      <c r="E46" s="26">
        <v>0</v>
      </c>
      <c r="F46" s="42">
        <v>50</v>
      </c>
      <c r="G46" s="42">
        <v>50</v>
      </c>
      <c r="H46" s="11"/>
    </row>
    <row r="47" spans="2:8" x14ac:dyDescent="0.25">
      <c r="B47" s="27"/>
      <c r="C47" s="28" t="s">
        <v>16</v>
      </c>
      <c r="D47" s="29"/>
      <c r="E47" s="30"/>
      <c r="F47" s="30"/>
      <c r="G47" s="30"/>
      <c r="H47" s="179"/>
    </row>
    <row r="48" spans="2:8" ht="25.5" x14ac:dyDescent="0.25">
      <c r="B48" s="225"/>
      <c r="C48" s="32" t="s">
        <v>17</v>
      </c>
      <c r="D48" s="29">
        <v>0</v>
      </c>
      <c r="E48" s="33">
        <v>0</v>
      </c>
      <c r="F48" s="33">
        <v>50</v>
      </c>
      <c r="G48" s="33">
        <v>50</v>
      </c>
      <c r="H48" s="201"/>
    </row>
    <row r="49" spans="2:8" ht="21" customHeight="1" x14ac:dyDescent="0.25">
      <c r="B49" s="39" t="s">
        <v>440</v>
      </c>
      <c r="C49" s="20" t="s">
        <v>441</v>
      </c>
      <c r="D49" s="68"/>
      <c r="E49" s="21"/>
      <c r="F49" s="40"/>
      <c r="G49" s="40"/>
      <c r="H49" s="69" t="s">
        <v>442</v>
      </c>
    </row>
    <row r="50" spans="2:8" x14ac:dyDescent="0.25">
      <c r="B50" s="391"/>
      <c r="C50" s="24" t="s">
        <v>15</v>
      </c>
      <c r="D50" s="70">
        <v>0</v>
      </c>
      <c r="E50" s="26">
        <v>20</v>
      </c>
      <c r="F50" s="42">
        <v>20</v>
      </c>
      <c r="G50" s="42">
        <v>20</v>
      </c>
      <c r="H50" s="11"/>
    </row>
    <row r="51" spans="2:8" x14ac:dyDescent="0.25">
      <c r="B51" s="391"/>
      <c r="C51" s="44" t="s">
        <v>16</v>
      </c>
      <c r="D51" s="71"/>
      <c r="E51" s="72"/>
      <c r="F51" s="29"/>
      <c r="G51" s="29"/>
      <c r="H51" s="67"/>
    </row>
    <row r="52" spans="2:8" ht="18.75" customHeight="1" x14ac:dyDescent="0.25">
      <c r="B52" s="391"/>
      <c r="C52" s="284" t="s">
        <v>77</v>
      </c>
      <c r="D52" s="229">
        <v>0</v>
      </c>
      <c r="E52" s="64">
        <v>20</v>
      </c>
      <c r="F52" s="63">
        <v>20</v>
      </c>
      <c r="G52" s="63">
        <v>20</v>
      </c>
      <c r="H52" s="86"/>
    </row>
    <row r="53" spans="2:8" x14ac:dyDescent="0.25">
      <c r="B53" s="127"/>
      <c r="C53" s="128" t="s">
        <v>16</v>
      </c>
      <c r="D53" s="129"/>
      <c r="E53" s="129"/>
      <c r="F53" s="129"/>
      <c r="G53" s="129"/>
      <c r="H53" s="130"/>
    </row>
    <row r="54" spans="2:8" ht="25.5" x14ac:dyDescent="0.25">
      <c r="B54" s="127"/>
      <c r="C54" s="128" t="s">
        <v>17</v>
      </c>
      <c r="D54" s="131"/>
      <c r="E54" s="230"/>
      <c r="F54" s="230"/>
      <c r="G54" s="230"/>
      <c r="H54" s="130"/>
    </row>
    <row r="55" spans="2:8" ht="25.5" x14ac:dyDescent="0.25">
      <c r="B55" s="169"/>
      <c r="C55" s="133" t="s">
        <v>114</v>
      </c>
      <c r="D55" s="134">
        <f>D50+D46+D42+D37+D31+D27+D23+D19+D15+D11+D7</f>
        <v>355.3</v>
      </c>
      <c r="E55" s="134">
        <f>E50+E46+E42+E37+E31+E27+E23+E19+E15+E11+E7</f>
        <v>392.79999999999995</v>
      </c>
      <c r="F55" s="134">
        <f t="shared" ref="F55:G55" si="0">F50+F46+F42+F37+F31+F27+F23+F19+F15+F11+F7</f>
        <v>534</v>
      </c>
      <c r="G55" s="134">
        <f t="shared" si="0"/>
        <v>562.79999999999995</v>
      </c>
      <c r="H55" s="119"/>
    </row>
    <row r="56" spans="2:8" x14ac:dyDescent="0.25">
      <c r="B56" s="171"/>
      <c r="C56" s="136" t="s">
        <v>115</v>
      </c>
      <c r="D56" s="129">
        <v>0</v>
      </c>
      <c r="E56" s="129">
        <v>0</v>
      </c>
      <c r="F56" s="129">
        <v>0</v>
      </c>
      <c r="G56" s="129">
        <v>0</v>
      </c>
      <c r="H56" s="130"/>
    </row>
    <row r="57" spans="2:8" ht="25.5" x14ac:dyDescent="0.25">
      <c r="B57" s="171"/>
      <c r="C57" s="136" t="s">
        <v>116</v>
      </c>
      <c r="D57" s="137"/>
      <c r="E57" s="231" t="s">
        <v>443</v>
      </c>
      <c r="F57" s="138" t="s">
        <v>444</v>
      </c>
      <c r="G57" s="231" t="s">
        <v>445</v>
      </c>
      <c r="H57" s="130"/>
    </row>
    <row r="60" spans="2:8" ht="25.5" x14ac:dyDescent="0.25">
      <c r="C60" s="32" t="s">
        <v>17</v>
      </c>
      <c r="D60" s="29">
        <f>D48+D44+D33+D25+D13+D9+D40</f>
        <v>187</v>
      </c>
      <c r="E60" s="29">
        <f t="shared" ref="E60:G60" si="1">E48+E44+E33+E25+E13+E9+E40</f>
        <v>147.5</v>
      </c>
      <c r="F60" s="29">
        <f t="shared" si="1"/>
        <v>250</v>
      </c>
      <c r="G60" s="29">
        <f t="shared" si="1"/>
        <v>250</v>
      </c>
    </row>
    <row r="61" spans="2:8" ht="25.5" x14ac:dyDescent="0.25">
      <c r="C61" s="48" t="s">
        <v>25</v>
      </c>
      <c r="D61" s="29">
        <f>D34</f>
        <v>0</v>
      </c>
      <c r="E61" s="29">
        <f t="shared" ref="E61:G61" si="2">E34</f>
        <v>0</v>
      </c>
      <c r="F61" s="29">
        <f t="shared" si="2"/>
        <v>0</v>
      </c>
      <c r="G61" s="29">
        <f t="shared" si="2"/>
        <v>0</v>
      </c>
    </row>
    <row r="62" spans="2:8" x14ac:dyDescent="0.25">
      <c r="C62" s="91" t="s">
        <v>39</v>
      </c>
      <c r="D62" s="29">
        <v>0</v>
      </c>
      <c r="E62" s="29">
        <v>0</v>
      </c>
      <c r="F62" s="29">
        <v>0</v>
      </c>
      <c r="G62" s="29">
        <v>0</v>
      </c>
    </row>
    <row r="63" spans="2:8" x14ac:dyDescent="0.25">
      <c r="C63" s="106" t="s">
        <v>77</v>
      </c>
      <c r="D63" s="29">
        <f>D52+D39+D35+D29+D21+D17</f>
        <v>168.3</v>
      </c>
      <c r="E63" s="29">
        <f t="shared" ref="E63:G63" si="3">E52+E39+E35+E29+E21+E17</f>
        <v>245.29999999999998</v>
      </c>
      <c r="F63" s="29">
        <f t="shared" si="3"/>
        <v>284</v>
      </c>
      <c r="G63" s="29">
        <f t="shared" si="3"/>
        <v>312.8</v>
      </c>
    </row>
    <row r="64" spans="2:8" x14ac:dyDescent="0.25">
      <c r="C64" s="140" t="s">
        <v>120</v>
      </c>
      <c r="D64" s="29">
        <v>0</v>
      </c>
      <c r="E64" s="29">
        <v>0</v>
      </c>
      <c r="F64" s="29">
        <v>0</v>
      </c>
      <c r="G64" s="29">
        <v>0</v>
      </c>
    </row>
  </sheetData>
  <mergeCells count="26">
    <mergeCell ref="B50:B52"/>
    <mergeCell ref="B23:B25"/>
    <mergeCell ref="J24:J25"/>
    <mergeCell ref="K24:K25"/>
    <mergeCell ref="J26:J27"/>
    <mergeCell ref="K26:K27"/>
    <mergeCell ref="B27:B29"/>
    <mergeCell ref="J28:J29"/>
    <mergeCell ref="K28:K29"/>
    <mergeCell ref="J30:J31"/>
    <mergeCell ref="K30:K31"/>
    <mergeCell ref="B31:B33"/>
    <mergeCell ref="B37:B39"/>
    <mergeCell ref="B42:B44"/>
    <mergeCell ref="L10:L11"/>
    <mergeCell ref="B11:B13"/>
    <mergeCell ref="B15:B17"/>
    <mergeCell ref="B19:B21"/>
    <mergeCell ref="J21:J22"/>
    <mergeCell ref="K21:K22"/>
    <mergeCell ref="B2:H2"/>
    <mergeCell ref="B7:B9"/>
    <mergeCell ref="J7:J9"/>
    <mergeCell ref="K7:K9"/>
    <mergeCell ref="J10:J11"/>
    <mergeCell ref="K10:K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8FA06-DE6A-4EB7-B883-421C83B7F1D6}">
  <dimension ref="A2:W185"/>
  <sheetViews>
    <sheetView showGridLines="0" topLeftCell="A172" zoomScale="80" zoomScaleNormal="80" workbookViewId="0">
      <selection activeCell="F186" sqref="F186"/>
    </sheetView>
  </sheetViews>
  <sheetFormatPr defaultColWidth="9.140625" defaultRowHeight="12.75" x14ac:dyDescent="0.25"/>
  <cols>
    <col min="1" max="1" width="2.5703125" style="2" customWidth="1"/>
    <col min="2" max="2" width="20.42578125" style="141" customWidth="1"/>
    <col min="3" max="3" width="49.28515625" style="142" customWidth="1"/>
    <col min="4" max="8" width="14.7109375" style="1" customWidth="1"/>
    <col min="9" max="10" width="15" style="1" hidden="1" customWidth="1"/>
    <col min="11" max="11" width="9.5703125" style="2" customWidth="1"/>
    <col min="12" max="16384" width="9.140625" style="2"/>
  </cols>
  <sheetData>
    <row r="2" spans="2:23" ht="39.6" customHeight="1" x14ac:dyDescent="0.25">
      <c r="B2" s="379" t="s">
        <v>446</v>
      </c>
      <c r="C2" s="379"/>
      <c r="D2" s="379"/>
      <c r="E2" s="379"/>
      <c r="F2" s="379"/>
      <c r="G2" s="379"/>
      <c r="H2" s="379"/>
    </row>
    <row r="3" spans="2:23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6" t="s">
        <v>8</v>
      </c>
      <c r="J3" s="6" t="s">
        <v>9</v>
      </c>
      <c r="L3" s="7"/>
      <c r="M3" s="7"/>
    </row>
    <row r="4" spans="2:23" x14ac:dyDescent="0.25">
      <c r="B4" s="8">
        <v>1</v>
      </c>
      <c r="C4" s="9">
        <v>2</v>
      </c>
      <c r="D4" s="10">
        <v>4</v>
      </c>
      <c r="E4" s="9">
        <v>5</v>
      </c>
      <c r="F4" s="9">
        <v>6</v>
      </c>
      <c r="G4" s="9">
        <v>7</v>
      </c>
      <c r="H4" s="9">
        <v>8</v>
      </c>
      <c r="I4" s="11">
        <v>9</v>
      </c>
      <c r="J4" s="11">
        <v>10</v>
      </c>
      <c r="L4" s="12"/>
      <c r="M4" s="13"/>
    </row>
    <row r="5" spans="2:23" ht="31.15" customHeight="1" x14ac:dyDescent="0.25">
      <c r="B5" s="14" t="s">
        <v>447</v>
      </c>
      <c r="C5" s="14" t="s">
        <v>448</v>
      </c>
      <c r="D5" s="15"/>
      <c r="E5" s="16"/>
      <c r="F5" s="16"/>
      <c r="G5" s="16"/>
      <c r="H5" s="17"/>
      <c r="L5" s="18"/>
      <c r="M5" s="18"/>
    </row>
    <row r="6" spans="2:23" ht="43.5" customHeight="1" x14ac:dyDescent="0.25">
      <c r="B6" s="19" t="s">
        <v>449</v>
      </c>
      <c r="C6" s="20" t="s">
        <v>450</v>
      </c>
      <c r="D6" s="21"/>
      <c r="E6" s="22"/>
      <c r="F6" s="22"/>
      <c r="G6" s="22"/>
      <c r="H6" s="23" t="s">
        <v>451</v>
      </c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</row>
    <row r="7" spans="2:23" ht="17.25" customHeight="1" x14ac:dyDescent="0.25">
      <c r="B7" s="24"/>
      <c r="C7" s="24" t="s">
        <v>15</v>
      </c>
      <c r="D7" s="25">
        <v>425.6</v>
      </c>
      <c r="E7" s="26">
        <v>70</v>
      </c>
      <c r="F7" s="26">
        <v>30</v>
      </c>
      <c r="G7" s="26">
        <v>30</v>
      </c>
      <c r="H7" s="3"/>
      <c r="K7" s="442"/>
      <c r="L7" s="442"/>
      <c r="M7" s="442"/>
      <c r="N7" s="442"/>
      <c r="O7" s="442"/>
      <c r="P7" s="442"/>
      <c r="Q7" s="442"/>
      <c r="R7" s="442"/>
      <c r="S7" s="442"/>
      <c r="T7" s="442"/>
      <c r="U7" s="442"/>
      <c r="V7" s="442"/>
      <c r="W7" s="442"/>
    </row>
    <row r="8" spans="2:23" ht="17.25" customHeight="1" x14ac:dyDescent="0.25">
      <c r="B8" s="27"/>
      <c r="C8" s="28" t="s">
        <v>16</v>
      </c>
      <c r="D8" s="29"/>
      <c r="E8" s="30"/>
      <c r="F8" s="30"/>
      <c r="G8" s="30"/>
      <c r="H8" s="31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42"/>
      <c r="W8" s="442"/>
    </row>
    <row r="9" spans="2:23" ht="27.75" customHeight="1" x14ac:dyDescent="0.25">
      <c r="B9" s="27"/>
      <c r="C9" s="32" t="s">
        <v>17</v>
      </c>
      <c r="D9" s="29">
        <v>425.6</v>
      </c>
      <c r="E9" s="33">
        <v>70</v>
      </c>
      <c r="F9" s="33">
        <v>30</v>
      </c>
      <c r="G9" s="33">
        <v>30</v>
      </c>
      <c r="H9" s="34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</row>
    <row r="10" spans="2:23" ht="29.25" customHeight="1" x14ac:dyDescent="0.25">
      <c r="B10" s="39" t="s">
        <v>452</v>
      </c>
      <c r="C10" s="20" t="s">
        <v>453</v>
      </c>
      <c r="D10" s="40"/>
      <c r="E10" s="21"/>
      <c r="F10" s="21"/>
      <c r="G10" s="21"/>
      <c r="H10" s="41" t="s">
        <v>451</v>
      </c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42"/>
      <c r="W10" s="442"/>
    </row>
    <row r="11" spans="2:23" ht="21" customHeight="1" x14ac:dyDescent="0.25">
      <c r="B11" s="377"/>
      <c r="C11" s="24" t="s">
        <v>15</v>
      </c>
      <c r="D11" s="42">
        <v>45</v>
      </c>
      <c r="E11" s="26">
        <v>21</v>
      </c>
      <c r="F11" s="26">
        <v>50</v>
      </c>
      <c r="G11" s="26">
        <v>50</v>
      </c>
      <c r="H11" s="43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442"/>
    </row>
    <row r="12" spans="2:23" ht="15.75" customHeight="1" x14ac:dyDescent="0.25">
      <c r="B12" s="378"/>
      <c r="C12" s="44" t="s">
        <v>16</v>
      </c>
      <c r="D12" s="29"/>
      <c r="E12" s="30"/>
      <c r="F12" s="45"/>
      <c r="G12" s="45"/>
      <c r="H12" s="46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442"/>
    </row>
    <row r="13" spans="2:23" ht="33" customHeight="1" x14ac:dyDescent="0.25">
      <c r="B13" s="378"/>
      <c r="C13" s="47" t="s">
        <v>17</v>
      </c>
      <c r="D13" s="29">
        <v>45</v>
      </c>
      <c r="E13" s="72">
        <v>21</v>
      </c>
      <c r="F13" s="72">
        <v>50</v>
      </c>
      <c r="G13" s="72">
        <v>50</v>
      </c>
      <c r="H13" s="46"/>
    </row>
    <row r="14" spans="2:23" ht="28.5" customHeight="1" x14ac:dyDescent="0.25">
      <c r="B14" s="39" t="s">
        <v>454</v>
      </c>
      <c r="C14" s="20" t="s">
        <v>455</v>
      </c>
      <c r="D14" s="40"/>
      <c r="E14" s="21"/>
      <c r="F14" s="21"/>
      <c r="G14" s="21"/>
      <c r="H14" s="41" t="s">
        <v>451</v>
      </c>
    </row>
    <row r="15" spans="2:23" x14ac:dyDescent="0.25">
      <c r="B15" s="380"/>
      <c r="C15" s="24" t="s">
        <v>15</v>
      </c>
      <c r="D15" s="42">
        <v>90</v>
      </c>
      <c r="E15" s="26">
        <v>90</v>
      </c>
      <c r="F15" s="26">
        <v>120</v>
      </c>
      <c r="G15" s="26">
        <v>120</v>
      </c>
      <c r="H15" s="43"/>
    </row>
    <row r="16" spans="2:23" x14ac:dyDescent="0.25">
      <c r="B16" s="381"/>
      <c r="C16" s="44" t="s">
        <v>16</v>
      </c>
      <c r="D16" s="29"/>
      <c r="E16" s="30"/>
      <c r="F16" s="45"/>
      <c r="G16" s="45"/>
      <c r="H16" s="46"/>
    </row>
    <row r="17" spans="2:8" ht="25.5" x14ac:dyDescent="0.25">
      <c r="B17" s="381"/>
      <c r="C17" s="47" t="s">
        <v>17</v>
      </c>
      <c r="D17" s="29">
        <v>90</v>
      </c>
      <c r="E17" s="72">
        <v>90</v>
      </c>
      <c r="F17" s="72">
        <v>120</v>
      </c>
      <c r="G17" s="72">
        <v>120</v>
      </c>
      <c r="H17" s="46"/>
    </row>
    <row r="18" spans="2:8" ht="27" customHeight="1" x14ac:dyDescent="0.25">
      <c r="B18" s="39" t="s">
        <v>456</v>
      </c>
      <c r="C18" s="20" t="s">
        <v>457</v>
      </c>
      <c r="D18" s="40"/>
      <c r="E18" s="21"/>
      <c r="F18" s="21"/>
      <c r="G18" s="21"/>
      <c r="H18" s="41" t="s">
        <v>451</v>
      </c>
    </row>
    <row r="19" spans="2:8" x14ac:dyDescent="0.25">
      <c r="B19" s="377"/>
      <c r="C19" s="24" t="s">
        <v>15</v>
      </c>
      <c r="D19" s="42">
        <v>200</v>
      </c>
      <c r="E19" s="26">
        <v>100</v>
      </c>
      <c r="F19" s="26">
        <v>180</v>
      </c>
      <c r="G19" s="26">
        <v>180</v>
      </c>
      <c r="H19" s="43"/>
    </row>
    <row r="20" spans="2:8" x14ac:dyDescent="0.25">
      <c r="B20" s="378"/>
      <c r="C20" s="44" t="s">
        <v>16</v>
      </c>
      <c r="D20" s="29"/>
      <c r="E20" s="30"/>
      <c r="F20" s="45"/>
      <c r="G20" s="45"/>
      <c r="H20" s="46"/>
    </row>
    <row r="21" spans="2:8" ht="25.5" x14ac:dyDescent="0.25">
      <c r="B21" s="378"/>
      <c r="C21" s="47" t="s">
        <v>17</v>
      </c>
      <c r="D21" s="29">
        <v>200</v>
      </c>
      <c r="E21" s="72">
        <v>100</v>
      </c>
      <c r="F21" s="72">
        <v>180</v>
      </c>
      <c r="G21" s="72">
        <v>180</v>
      </c>
      <c r="H21" s="46"/>
    </row>
    <row r="22" spans="2:8" ht="27" customHeight="1" x14ac:dyDescent="0.25">
      <c r="B22" s="39" t="s">
        <v>458</v>
      </c>
      <c r="C22" s="291" t="s">
        <v>459</v>
      </c>
      <c r="D22" s="40"/>
      <c r="E22" s="21"/>
      <c r="F22" s="21"/>
      <c r="G22" s="21"/>
      <c r="H22" s="41" t="s">
        <v>460</v>
      </c>
    </row>
    <row r="23" spans="2:8" x14ac:dyDescent="0.25">
      <c r="B23" s="377"/>
      <c r="C23" s="24" t="s">
        <v>15</v>
      </c>
      <c r="D23" s="42">
        <v>12</v>
      </c>
      <c r="E23" s="26">
        <v>12</v>
      </c>
      <c r="F23" s="26">
        <v>12</v>
      </c>
      <c r="G23" s="26">
        <v>12</v>
      </c>
      <c r="H23" s="43"/>
    </row>
    <row r="24" spans="2:8" x14ac:dyDescent="0.25">
      <c r="B24" s="378"/>
      <c r="C24" s="44" t="s">
        <v>16</v>
      </c>
      <c r="D24" s="29"/>
      <c r="E24" s="30"/>
      <c r="F24" s="45"/>
      <c r="G24" s="45"/>
      <c r="H24" s="46"/>
    </row>
    <row r="25" spans="2:8" ht="25.5" x14ac:dyDescent="0.25">
      <c r="B25" s="378"/>
      <c r="C25" s="47" t="s">
        <v>17</v>
      </c>
      <c r="D25" s="29">
        <v>12</v>
      </c>
      <c r="E25" s="33">
        <v>12</v>
      </c>
      <c r="F25" s="33">
        <v>12</v>
      </c>
      <c r="G25" s="33">
        <v>12</v>
      </c>
      <c r="H25" s="46"/>
    </row>
    <row r="26" spans="2:8" ht="27" customHeight="1" x14ac:dyDescent="0.25">
      <c r="B26" s="39" t="s">
        <v>461</v>
      </c>
      <c r="C26" s="291" t="s">
        <v>462</v>
      </c>
      <c r="D26" s="40"/>
      <c r="E26" s="21"/>
      <c r="F26" s="21"/>
      <c r="G26" s="21"/>
      <c r="H26" s="41"/>
    </row>
    <row r="27" spans="2:8" x14ac:dyDescent="0.25">
      <c r="B27" s="377"/>
      <c r="C27" s="24" t="s">
        <v>15</v>
      </c>
      <c r="D27" s="42">
        <v>30</v>
      </c>
      <c r="E27" s="26">
        <v>30</v>
      </c>
      <c r="F27" s="26">
        <v>30</v>
      </c>
      <c r="G27" s="26">
        <v>30</v>
      </c>
      <c r="H27" s="43"/>
    </row>
    <row r="28" spans="2:8" x14ac:dyDescent="0.25">
      <c r="B28" s="378"/>
      <c r="C28" s="44" t="s">
        <v>16</v>
      </c>
      <c r="D28" s="29"/>
      <c r="E28" s="30"/>
      <c r="F28" s="45"/>
      <c r="G28" s="45"/>
      <c r="H28" s="46"/>
    </row>
    <row r="29" spans="2:8" x14ac:dyDescent="0.25">
      <c r="B29" s="378"/>
      <c r="C29" s="360" t="s">
        <v>77</v>
      </c>
      <c r="D29" s="361">
        <v>30</v>
      </c>
      <c r="E29" s="362">
        <v>30</v>
      </c>
      <c r="F29" s="362">
        <v>30</v>
      </c>
      <c r="G29" s="362">
        <v>30</v>
      </c>
      <c r="H29" s="363"/>
    </row>
    <row r="30" spans="2:8" ht="25.5" x14ac:dyDescent="0.25">
      <c r="B30" s="14" t="s">
        <v>463</v>
      </c>
      <c r="C30" s="14" t="s">
        <v>464</v>
      </c>
      <c r="D30" s="63"/>
      <c r="E30" s="64"/>
      <c r="F30" s="64"/>
      <c r="G30" s="64"/>
      <c r="H30" s="15"/>
    </row>
    <row r="31" spans="2:8" ht="30.75" customHeight="1" x14ac:dyDescent="0.25">
      <c r="B31" s="39" t="s">
        <v>465</v>
      </c>
      <c r="C31" s="20" t="s">
        <v>466</v>
      </c>
      <c r="D31" s="40"/>
      <c r="E31" s="21"/>
      <c r="F31" s="22"/>
      <c r="G31" s="22"/>
      <c r="H31" s="41" t="s">
        <v>467</v>
      </c>
    </row>
    <row r="32" spans="2:8" x14ac:dyDescent="0.25">
      <c r="B32" s="377"/>
      <c r="C32" s="24" t="s">
        <v>15</v>
      </c>
      <c r="D32" s="42">
        <v>80</v>
      </c>
      <c r="E32" s="26">
        <v>80</v>
      </c>
      <c r="F32" s="26">
        <v>300</v>
      </c>
      <c r="G32" s="26">
        <v>100</v>
      </c>
      <c r="H32" s="43"/>
    </row>
    <row r="33" spans="2:8" x14ac:dyDescent="0.25">
      <c r="B33" s="378"/>
      <c r="C33" s="44" t="s">
        <v>16</v>
      </c>
      <c r="D33" s="29"/>
      <c r="E33" s="30"/>
      <c r="F33" s="45"/>
      <c r="G33" s="45"/>
      <c r="H33" s="46"/>
    </row>
    <row r="34" spans="2:8" ht="25.5" x14ac:dyDescent="0.25">
      <c r="B34" s="378"/>
      <c r="C34" s="47" t="s">
        <v>17</v>
      </c>
      <c r="D34" s="29">
        <v>80</v>
      </c>
      <c r="E34" s="33">
        <v>80</v>
      </c>
      <c r="F34" s="45">
        <v>300</v>
      </c>
      <c r="G34" s="45">
        <v>100</v>
      </c>
      <c r="H34" s="46"/>
    </row>
    <row r="35" spans="2:8" ht="30" customHeight="1" x14ac:dyDescent="0.25">
      <c r="B35" s="39" t="s">
        <v>468</v>
      </c>
      <c r="C35" s="20" t="s">
        <v>469</v>
      </c>
      <c r="D35" s="40"/>
      <c r="E35" s="21"/>
      <c r="F35" s="22"/>
      <c r="G35" s="22"/>
      <c r="H35" s="41" t="s">
        <v>470</v>
      </c>
    </row>
    <row r="36" spans="2:8" x14ac:dyDescent="0.25">
      <c r="B36" s="377"/>
      <c r="C36" s="24" t="s">
        <v>15</v>
      </c>
      <c r="D36" s="42">
        <v>100</v>
      </c>
      <c r="E36" s="58">
        <v>0</v>
      </c>
      <c r="F36" s="58">
        <v>40</v>
      </c>
      <c r="G36" s="58">
        <v>50</v>
      </c>
      <c r="H36" s="43"/>
    </row>
    <row r="37" spans="2:8" x14ac:dyDescent="0.25">
      <c r="B37" s="378"/>
      <c r="C37" s="44" t="s">
        <v>16</v>
      </c>
      <c r="E37" s="30"/>
      <c r="F37" s="59"/>
      <c r="G37" s="59"/>
      <c r="H37" s="46"/>
    </row>
    <row r="38" spans="2:8" ht="25.5" x14ac:dyDescent="0.25">
      <c r="B38" s="378"/>
      <c r="C38" s="47" t="s">
        <v>17</v>
      </c>
      <c r="D38" s="29">
        <v>100</v>
      </c>
      <c r="E38" s="33">
        <v>0</v>
      </c>
      <c r="F38" s="59">
        <v>40</v>
      </c>
      <c r="G38" s="59">
        <v>50</v>
      </c>
      <c r="H38" s="46"/>
    </row>
    <row r="39" spans="2:8" ht="25.5" x14ac:dyDescent="0.25">
      <c r="B39" s="14" t="s">
        <v>471</v>
      </c>
      <c r="C39" s="14" t="s">
        <v>472</v>
      </c>
      <c r="D39" s="63"/>
      <c r="E39" s="64"/>
      <c r="F39" s="64"/>
      <c r="G39" s="64"/>
      <c r="H39" s="15"/>
    </row>
    <row r="40" spans="2:8" ht="28.5" customHeight="1" x14ac:dyDescent="0.25">
      <c r="B40" s="39" t="s">
        <v>473</v>
      </c>
      <c r="C40" s="264" t="s">
        <v>474</v>
      </c>
      <c r="D40" s="40"/>
      <c r="E40" s="265"/>
      <c r="F40" s="22"/>
      <c r="G40" s="22"/>
      <c r="H40" s="177" t="s">
        <v>475</v>
      </c>
    </row>
    <row r="41" spans="2:8" x14ac:dyDescent="0.25">
      <c r="B41" s="423"/>
      <c r="C41" s="24" t="s">
        <v>15</v>
      </c>
      <c r="D41" s="42">
        <v>8</v>
      </c>
      <c r="E41" s="58">
        <v>13</v>
      </c>
      <c r="F41" s="58">
        <v>10</v>
      </c>
      <c r="G41" s="58">
        <v>10</v>
      </c>
      <c r="H41" s="43"/>
    </row>
    <row r="42" spans="2:8" x14ac:dyDescent="0.25">
      <c r="B42" s="424"/>
      <c r="C42" s="44" t="s">
        <v>16</v>
      </c>
      <c r="D42" s="29"/>
      <c r="E42" s="30"/>
      <c r="F42" s="59"/>
      <c r="G42" s="59"/>
      <c r="H42" s="46"/>
    </row>
    <row r="43" spans="2:8" ht="25.5" x14ac:dyDescent="0.25">
      <c r="B43" s="425"/>
      <c r="C43" s="47" t="s">
        <v>17</v>
      </c>
      <c r="D43" s="29">
        <v>8</v>
      </c>
      <c r="E43" s="33">
        <v>13</v>
      </c>
      <c r="F43" s="59">
        <v>10</v>
      </c>
      <c r="G43" s="59">
        <v>10</v>
      </c>
      <c r="H43" s="46"/>
    </row>
    <row r="44" spans="2:8" ht="45.75" customHeight="1" x14ac:dyDescent="0.25">
      <c r="B44" s="39" t="s">
        <v>476</v>
      </c>
      <c r="C44" s="264" t="s">
        <v>477</v>
      </c>
      <c r="D44" s="40"/>
      <c r="E44" s="265"/>
      <c r="F44" s="22"/>
      <c r="G44" s="22"/>
      <c r="H44" s="177"/>
    </row>
    <row r="45" spans="2:8" x14ac:dyDescent="0.25">
      <c r="B45" s="423"/>
      <c r="C45" s="24" t="s">
        <v>15</v>
      </c>
      <c r="D45" s="42">
        <v>0</v>
      </c>
      <c r="E45" s="58">
        <v>102</v>
      </c>
      <c r="F45" s="58">
        <v>46.2</v>
      </c>
      <c r="G45" s="58">
        <v>154</v>
      </c>
      <c r="H45" s="43"/>
    </row>
    <row r="46" spans="2:8" x14ac:dyDescent="0.25">
      <c r="B46" s="424"/>
      <c r="C46" s="44" t="s">
        <v>16</v>
      </c>
      <c r="D46" s="29"/>
      <c r="E46" s="30"/>
      <c r="F46" s="59"/>
      <c r="G46" s="59"/>
      <c r="H46" s="46"/>
    </row>
    <row r="47" spans="2:8" ht="25.5" x14ac:dyDescent="0.25">
      <c r="B47" s="424"/>
      <c r="C47" s="47" t="s">
        <v>17</v>
      </c>
      <c r="D47" s="100">
        <v>0</v>
      </c>
      <c r="E47" s="33">
        <v>25</v>
      </c>
      <c r="F47" s="266">
        <v>23.1</v>
      </c>
      <c r="G47" s="266">
        <v>77</v>
      </c>
      <c r="H47" s="46"/>
    </row>
    <row r="48" spans="2:8" ht="25.5" x14ac:dyDescent="0.25">
      <c r="B48" s="443"/>
      <c r="C48" s="48" t="s">
        <v>25</v>
      </c>
      <c r="D48" s="49">
        <v>0</v>
      </c>
      <c r="E48" s="50">
        <v>77</v>
      </c>
      <c r="F48" s="61">
        <v>23.1</v>
      </c>
      <c r="G48" s="61">
        <v>77</v>
      </c>
      <c r="H48" s="211"/>
    </row>
    <row r="49" spans="2:8" ht="21.75" customHeight="1" x14ac:dyDescent="0.25">
      <c r="B49" s="39" t="s">
        <v>476</v>
      </c>
      <c r="C49" s="264" t="s">
        <v>478</v>
      </c>
      <c r="D49" s="40"/>
      <c r="E49" s="265"/>
      <c r="F49" s="22"/>
      <c r="G49" s="22"/>
      <c r="H49" s="177"/>
    </row>
    <row r="50" spans="2:8" x14ac:dyDescent="0.25">
      <c r="B50" s="423"/>
      <c r="C50" s="24" t="s">
        <v>15</v>
      </c>
      <c r="D50" s="42">
        <v>0</v>
      </c>
      <c r="E50" s="58">
        <v>100</v>
      </c>
      <c r="F50" s="58">
        <v>200</v>
      </c>
      <c r="G50" s="58">
        <v>200</v>
      </c>
      <c r="H50" s="43"/>
    </row>
    <row r="51" spans="2:8" x14ac:dyDescent="0.25">
      <c r="B51" s="424"/>
      <c r="C51" s="44" t="s">
        <v>16</v>
      </c>
      <c r="D51" s="29"/>
      <c r="E51" s="30"/>
      <c r="F51" s="59"/>
      <c r="G51" s="59"/>
      <c r="H51" s="46"/>
    </row>
    <row r="52" spans="2:8" ht="25.5" x14ac:dyDescent="0.25">
      <c r="B52" s="425"/>
      <c r="C52" s="47" t="s">
        <v>17</v>
      </c>
      <c r="D52" s="100">
        <v>0</v>
      </c>
      <c r="E52" s="33">
        <v>100</v>
      </c>
      <c r="F52" s="266">
        <v>200</v>
      </c>
      <c r="G52" s="266">
        <v>200</v>
      </c>
      <c r="H52" s="46"/>
    </row>
    <row r="53" spans="2:8" ht="20.25" customHeight="1" x14ac:dyDescent="0.25">
      <c r="B53" s="39" t="s">
        <v>479</v>
      </c>
      <c r="C53" s="264" t="s">
        <v>480</v>
      </c>
      <c r="D53" s="40"/>
      <c r="E53" s="265"/>
      <c r="F53" s="22"/>
      <c r="G53" s="22"/>
      <c r="H53" s="177" t="s">
        <v>481</v>
      </c>
    </row>
    <row r="54" spans="2:8" ht="12.75" customHeight="1" x14ac:dyDescent="0.25">
      <c r="B54" s="423"/>
      <c r="C54" s="24" t="s">
        <v>15</v>
      </c>
      <c r="D54" s="42">
        <v>213.9</v>
      </c>
      <c r="E54" s="58">
        <v>10.896000000000001</v>
      </c>
      <c r="F54" s="58">
        <v>10.896000000000001</v>
      </c>
      <c r="G54" s="58">
        <v>10.896000000000001</v>
      </c>
      <c r="H54" s="43"/>
    </row>
    <row r="55" spans="2:8" x14ac:dyDescent="0.25">
      <c r="B55" s="424"/>
      <c r="C55" s="44" t="s">
        <v>16</v>
      </c>
      <c r="D55" s="29"/>
      <c r="E55" s="2"/>
      <c r="F55" s="59"/>
      <c r="G55" s="30"/>
      <c r="H55" s="46"/>
    </row>
    <row r="56" spans="2:8" ht="25.5" x14ac:dyDescent="0.25">
      <c r="B56" s="425"/>
      <c r="C56" s="47" t="s">
        <v>17</v>
      </c>
      <c r="D56" s="100">
        <v>189.7</v>
      </c>
      <c r="E56" s="33">
        <v>120.896</v>
      </c>
      <c r="F56" s="33">
        <v>120.896</v>
      </c>
      <c r="G56" s="33">
        <v>120.896</v>
      </c>
      <c r="H56" s="46"/>
    </row>
    <row r="57" spans="2:8" ht="15.75" x14ac:dyDescent="0.25">
      <c r="B57" s="292"/>
      <c r="C57" s="91" t="s">
        <v>39</v>
      </c>
      <c r="D57" s="202">
        <v>24.2</v>
      </c>
      <c r="E57" s="270">
        <v>0</v>
      </c>
      <c r="F57" s="274">
        <v>0</v>
      </c>
      <c r="G57" s="275">
        <v>0</v>
      </c>
      <c r="H57" s="46"/>
    </row>
    <row r="58" spans="2:8" ht="23.25" customHeight="1" x14ac:dyDescent="0.25">
      <c r="B58" s="39" t="s">
        <v>482</v>
      </c>
      <c r="C58" s="264" t="s">
        <v>483</v>
      </c>
      <c r="D58" s="40"/>
      <c r="E58" s="265"/>
      <c r="F58" s="22"/>
      <c r="G58" s="22"/>
      <c r="H58" s="177"/>
    </row>
    <row r="59" spans="2:8" ht="12.75" customHeight="1" x14ac:dyDescent="0.25">
      <c r="B59" s="423"/>
      <c r="C59" s="24" t="s">
        <v>15</v>
      </c>
      <c r="D59" s="42">
        <v>40</v>
      </c>
      <c r="E59" s="58">
        <v>40</v>
      </c>
      <c r="F59" s="58">
        <v>150</v>
      </c>
      <c r="G59" s="58">
        <v>150</v>
      </c>
      <c r="H59" s="43"/>
    </row>
    <row r="60" spans="2:8" x14ac:dyDescent="0.25">
      <c r="B60" s="424"/>
      <c r="C60" s="44" t="s">
        <v>16</v>
      </c>
      <c r="D60" s="29"/>
      <c r="E60" s="2"/>
      <c r="F60" s="59"/>
      <c r="G60" s="30"/>
      <c r="H60" s="46"/>
    </row>
    <row r="61" spans="2:8" ht="25.5" x14ac:dyDescent="0.25">
      <c r="B61" s="425"/>
      <c r="C61" s="47" t="s">
        <v>17</v>
      </c>
      <c r="D61" s="100">
        <v>40</v>
      </c>
      <c r="E61" s="33">
        <v>40</v>
      </c>
      <c r="F61" s="266">
        <v>150</v>
      </c>
      <c r="G61" s="266">
        <v>150</v>
      </c>
      <c r="H61" s="46"/>
    </row>
    <row r="62" spans="2:8" ht="28.5" customHeight="1" x14ac:dyDescent="0.25">
      <c r="B62" s="39" t="s">
        <v>484</v>
      </c>
      <c r="C62" s="264" t="s">
        <v>485</v>
      </c>
      <c r="D62" s="40"/>
      <c r="E62" s="265"/>
      <c r="F62" s="22"/>
      <c r="G62" s="22"/>
      <c r="H62" s="177"/>
    </row>
    <row r="63" spans="2:8" ht="12.75" customHeight="1" x14ac:dyDescent="0.25">
      <c r="B63" s="423"/>
      <c r="C63" s="24" t="s">
        <v>15</v>
      </c>
      <c r="D63" s="42">
        <v>176</v>
      </c>
      <c r="E63" s="58">
        <v>80</v>
      </c>
      <c r="F63" s="58">
        <v>100</v>
      </c>
      <c r="G63" s="58">
        <v>100</v>
      </c>
      <c r="H63" s="43"/>
    </row>
    <row r="64" spans="2:8" x14ac:dyDescent="0.25">
      <c r="B64" s="424"/>
      <c r="C64" s="44" t="s">
        <v>16</v>
      </c>
      <c r="D64" s="29"/>
      <c r="E64" s="2"/>
      <c r="F64" s="59"/>
      <c r="G64" s="30"/>
      <c r="H64" s="46"/>
    </row>
    <row r="65" spans="2:8" ht="25.5" x14ac:dyDescent="0.25">
      <c r="B65" s="425"/>
      <c r="C65" s="47" t="s">
        <v>17</v>
      </c>
      <c r="D65" s="100">
        <v>176</v>
      </c>
      <c r="E65" s="33">
        <v>80</v>
      </c>
      <c r="F65" s="266">
        <v>100</v>
      </c>
      <c r="G65" s="266">
        <v>100</v>
      </c>
      <c r="H65" s="46"/>
    </row>
    <row r="66" spans="2:8" ht="54" customHeight="1" x14ac:dyDescent="0.25">
      <c r="B66" s="156" t="s">
        <v>486</v>
      </c>
      <c r="C66" s="293" t="s">
        <v>487</v>
      </c>
      <c r="D66" s="40"/>
      <c r="E66" s="265"/>
      <c r="F66" s="22"/>
      <c r="G66" s="22"/>
      <c r="H66" s="177" t="s">
        <v>488</v>
      </c>
    </row>
    <row r="67" spans="2:8" ht="12.75" customHeight="1" x14ac:dyDescent="0.25">
      <c r="B67" s="423"/>
      <c r="C67" s="24" t="s">
        <v>15</v>
      </c>
      <c r="D67" s="42">
        <v>0</v>
      </c>
      <c r="E67" s="294">
        <v>0</v>
      </c>
      <c r="F67" s="294">
        <v>475</v>
      </c>
      <c r="G67" s="294">
        <v>940</v>
      </c>
      <c r="H67" s="43"/>
    </row>
    <row r="68" spans="2:8" x14ac:dyDescent="0.25">
      <c r="B68" s="424"/>
      <c r="C68" s="44" t="s">
        <v>16</v>
      </c>
      <c r="D68" s="29"/>
      <c r="E68" s="2"/>
      <c r="F68" s="59"/>
      <c r="G68" s="30"/>
      <c r="H68" s="46"/>
    </row>
    <row r="69" spans="2:8" ht="25.5" x14ac:dyDescent="0.25">
      <c r="B69" s="424"/>
      <c r="C69" s="47" t="s">
        <v>17</v>
      </c>
      <c r="D69" s="100">
        <v>0</v>
      </c>
      <c r="E69" s="33">
        <v>0</v>
      </c>
      <c r="F69" s="266">
        <v>75</v>
      </c>
      <c r="G69" s="266">
        <v>140</v>
      </c>
      <c r="H69" s="46"/>
    </row>
    <row r="70" spans="2:8" ht="25.5" x14ac:dyDescent="0.25">
      <c r="B70" s="444"/>
      <c r="C70" s="48" t="s">
        <v>25</v>
      </c>
      <c r="D70" s="49">
        <v>0</v>
      </c>
      <c r="E70" s="50">
        <v>0</v>
      </c>
      <c r="F70" s="61">
        <v>400</v>
      </c>
      <c r="G70" s="61">
        <v>800</v>
      </c>
      <c r="H70" s="211"/>
    </row>
    <row r="71" spans="2:8" ht="28.5" customHeight="1" x14ac:dyDescent="0.25">
      <c r="B71" s="156" t="s">
        <v>489</v>
      </c>
      <c r="C71" s="264" t="s">
        <v>490</v>
      </c>
      <c r="D71" s="40"/>
      <c r="E71" s="265"/>
      <c r="F71" s="22"/>
      <c r="G71" s="22"/>
      <c r="H71" s="177" t="s">
        <v>491</v>
      </c>
    </row>
    <row r="72" spans="2:8" ht="12.75" customHeight="1" x14ac:dyDescent="0.25">
      <c r="B72" s="423"/>
      <c r="C72" s="24" t="s">
        <v>15</v>
      </c>
      <c r="D72" s="42">
        <v>0</v>
      </c>
      <c r="E72" s="294">
        <v>10</v>
      </c>
      <c r="F72" s="294">
        <v>1500</v>
      </c>
      <c r="G72" s="294">
        <v>1700</v>
      </c>
      <c r="H72" s="43"/>
    </row>
    <row r="73" spans="2:8" x14ac:dyDescent="0.25">
      <c r="B73" s="424"/>
      <c r="C73" s="44" t="s">
        <v>16</v>
      </c>
      <c r="D73" s="29"/>
      <c r="E73" s="2"/>
      <c r="F73" s="59"/>
      <c r="G73" s="30"/>
      <c r="H73" s="46"/>
    </row>
    <row r="74" spans="2:8" ht="25.5" x14ac:dyDescent="0.25">
      <c r="B74" s="425"/>
      <c r="C74" s="47" t="s">
        <v>17</v>
      </c>
      <c r="D74" s="100">
        <v>0</v>
      </c>
      <c r="E74" s="33">
        <v>10</v>
      </c>
      <c r="F74" s="266">
        <v>300</v>
      </c>
      <c r="G74" s="266">
        <v>300</v>
      </c>
      <c r="H74" s="46"/>
    </row>
    <row r="75" spans="2:8" ht="25.5" x14ac:dyDescent="0.25">
      <c r="B75" s="295"/>
      <c r="C75" s="48" t="s">
        <v>25</v>
      </c>
      <c r="D75" s="49">
        <v>0</v>
      </c>
      <c r="E75" s="50">
        <v>0</v>
      </c>
      <c r="F75" s="61">
        <v>1200</v>
      </c>
      <c r="G75" s="61">
        <v>1400</v>
      </c>
      <c r="H75" s="211"/>
    </row>
    <row r="76" spans="2:8" ht="28.5" customHeight="1" x14ac:dyDescent="0.25">
      <c r="B76" s="156" t="s">
        <v>492</v>
      </c>
      <c r="C76" s="264" t="s">
        <v>493</v>
      </c>
      <c r="D76" s="40"/>
      <c r="E76" s="265"/>
      <c r="F76" s="22"/>
      <c r="G76" s="22"/>
      <c r="H76" s="46"/>
    </row>
    <row r="77" spans="2:8" ht="12.75" customHeight="1" x14ac:dyDescent="0.25">
      <c r="B77" s="423"/>
      <c r="C77" s="24" t="s">
        <v>15</v>
      </c>
      <c r="D77" s="42">
        <v>0</v>
      </c>
      <c r="E77" s="294">
        <v>20</v>
      </c>
      <c r="F77" s="294">
        <v>400</v>
      </c>
      <c r="G77" s="294">
        <v>600</v>
      </c>
      <c r="H77" s="43"/>
    </row>
    <row r="78" spans="2:8" x14ac:dyDescent="0.25">
      <c r="B78" s="424"/>
      <c r="C78" s="44" t="s">
        <v>16</v>
      </c>
      <c r="D78" s="29"/>
      <c r="E78" s="2"/>
      <c r="F78" s="59"/>
      <c r="G78" s="30"/>
      <c r="H78" s="46"/>
    </row>
    <row r="79" spans="2:8" ht="25.5" x14ac:dyDescent="0.25">
      <c r="B79" s="425"/>
      <c r="C79" s="47" t="s">
        <v>17</v>
      </c>
      <c r="D79" s="100">
        <v>0</v>
      </c>
      <c r="E79" s="33">
        <v>20</v>
      </c>
      <c r="F79" s="266">
        <v>200</v>
      </c>
      <c r="G79" s="266">
        <v>300</v>
      </c>
      <c r="H79" s="46"/>
    </row>
    <row r="80" spans="2:8" ht="25.5" x14ac:dyDescent="0.25">
      <c r="B80" s="295"/>
      <c r="C80" s="48" t="s">
        <v>25</v>
      </c>
      <c r="D80" s="49">
        <v>0</v>
      </c>
      <c r="E80" s="50">
        <v>0</v>
      </c>
      <c r="F80" s="61">
        <v>200</v>
      </c>
      <c r="G80" s="61">
        <v>300</v>
      </c>
      <c r="H80" s="211"/>
    </row>
    <row r="81" spans="2:8" ht="47.25" customHeight="1" x14ac:dyDescent="0.25">
      <c r="B81" s="14" t="s">
        <v>494</v>
      </c>
      <c r="C81" s="62" t="s">
        <v>495</v>
      </c>
      <c r="D81" s="63"/>
      <c r="E81" s="64"/>
      <c r="F81" s="16"/>
      <c r="G81" s="16"/>
      <c r="H81" s="15"/>
    </row>
    <row r="82" spans="2:8" ht="25.5" x14ac:dyDescent="0.25">
      <c r="B82" s="52" t="s">
        <v>496</v>
      </c>
      <c r="C82" s="53" t="s">
        <v>497</v>
      </c>
      <c r="D82" s="54"/>
      <c r="E82" s="55"/>
      <c r="F82" s="56"/>
      <c r="G82" s="56"/>
      <c r="H82" s="57"/>
    </row>
    <row r="83" spans="2:8" x14ac:dyDescent="0.25">
      <c r="B83" s="383"/>
      <c r="C83" s="24" t="s">
        <v>15</v>
      </c>
      <c r="D83" s="42">
        <v>20</v>
      </c>
      <c r="E83" s="58">
        <v>80</v>
      </c>
      <c r="F83" s="58">
        <v>820</v>
      </c>
      <c r="G83" s="58">
        <v>0</v>
      </c>
      <c r="H83" s="43"/>
    </row>
    <row r="84" spans="2:8" x14ac:dyDescent="0.25">
      <c r="B84" s="384"/>
      <c r="C84" s="44" t="s">
        <v>16</v>
      </c>
      <c r="D84" s="29"/>
      <c r="E84" s="30"/>
      <c r="F84" s="59"/>
      <c r="G84" s="59"/>
      <c r="H84" s="46"/>
    </row>
    <row r="85" spans="2:8" ht="25.5" x14ac:dyDescent="0.25">
      <c r="B85" s="384"/>
      <c r="C85" s="47" t="s">
        <v>17</v>
      </c>
      <c r="D85" s="29">
        <v>20</v>
      </c>
      <c r="E85" s="33">
        <v>80</v>
      </c>
      <c r="F85" s="59">
        <v>820</v>
      </c>
      <c r="G85" s="59">
        <v>0</v>
      </c>
      <c r="H85" s="46"/>
    </row>
    <row r="86" spans="2:8" ht="32.25" customHeight="1" x14ac:dyDescent="0.25">
      <c r="B86" s="52" t="s">
        <v>498</v>
      </c>
      <c r="C86" s="113" t="s">
        <v>499</v>
      </c>
      <c r="D86" s="68"/>
      <c r="E86" s="21"/>
      <c r="F86" s="40"/>
      <c r="G86" s="40"/>
      <c r="H86" s="69"/>
    </row>
    <row r="87" spans="2:8" x14ac:dyDescent="0.25">
      <c r="B87" s="377"/>
      <c r="C87" s="24" t="s">
        <v>15</v>
      </c>
      <c r="D87" s="70">
        <v>500</v>
      </c>
      <c r="E87" s="58">
        <v>1100</v>
      </c>
      <c r="F87" s="42">
        <v>0</v>
      </c>
      <c r="G87" s="42">
        <v>0</v>
      </c>
      <c r="H87" s="11"/>
    </row>
    <row r="88" spans="2:8" x14ac:dyDescent="0.25">
      <c r="B88" s="378"/>
      <c r="C88" s="44" t="s">
        <v>16</v>
      </c>
      <c r="D88" s="71"/>
      <c r="E88" s="72"/>
      <c r="F88" s="29"/>
      <c r="G88" s="29"/>
      <c r="H88" s="67"/>
    </row>
    <row r="89" spans="2:8" ht="25.5" x14ac:dyDescent="0.25">
      <c r="B89" s="378"/>
      <c r="C89" s="47" t="s">
        <v>17</v>
      </c>
      <c r="D89" s="71">
        <v>500</v>
      </c>
      <c r="E89" s="33">
        <v>1100</v>
      </c>
      <c r="F89" s="29">
        <v>0</v>
      </c>
      <c r="G89" s="29">
        <v>0</v>
      </c>
      <c r="H89" s="67"/>
    </row>
    <row r="90" spans="2:8" ht="15.75" x14ac:dyDescent="0.25">
      <c r="B90" s="445"/>
      <c r="C90" s="91" t="s">
        <v>39</v>
      </c>
      <c r="D90" s="202"/>
      <c r="E90" s="270">
        <v>0</v>
      </c>
      <c r="F90" s="274">
        <v>0</v>
      </c>
      <c r="G90" s="275">
        <v>0</v>
      </c>
      <c r="H90" s="83"/>
    </row>
    <row r="91" spans="2:8" ht="26.25" customHeight="1" x14ac:dyDescent="0.25">
      <c r="B91" s="52" t="s">
        <v>500</v>
      </c>
      <c r="C91" s="20" t="s">
        <v>501</v>
      </c>
      <c r="D91" s="68"/>
      <c r="E91" s="21"/>
      <c r="F91" s="40"/>
      <c r="G91" s="40"/>
      <c r="H91" s="69" t="s">
        <v>502</v>
      </c>
    </row>
    <row r="92" spans="2:8" x14ac:dyDescent="0.25">
      <c r="B92" s="377"/>
      <c r="C92" s="24" t="s">
        <v>15</v>
      </c>
      <c r="D92" s="70">
        <v>95</v>
      </c>
      <c r="E92" s="58">
        <v>105</v>
      </c>
      <c r="F92" s="42">
        <v>110</v>
      </c>
      <c r="G92" s="42">
        <v>110</v>
      </c>
      <c r="H92" s="11"/>
    </row>
    <row r="93" spans="2:8" x14ac:dyDescent="0.25">
      <c r="B93" s="378"/>
      <c r="C93" s="44" t="s">
        <v>16</v>
      </c>
      <c r="D93" s="71"/>
      <c r="E93" s="72"/>
      <c r="F93" s="29"/>
      <c r="G93" s="29"/>
      <c r="H93" s="67"/>
    </row>
    <row r="94" spans="2:8" ht="25.5" x14ac:dyDescent="0.25">
      <c r="B94" s="378"/>
      <c r="C94" s="47" t="s">
        <v>17</v>
      </c>
      <c r="D94" s="71">
        <v>95</v>
      </c>
      <c r="E94" s="296">
        <v>105</v>
      </c>
      <c r="F94" s="78">
        <v>110</v>
      </c>
      <c r="G94" s="78">
        <v>110</v>
      </c>
      <c r="H94" s="67"/>
    </row>
    <row r="95" spans="2:8" ht="25.5" x14ac:dyDescent="0.25">
      <c r="B95" s="52" t="s">
        <v>503</v>
      </c>
      <c r="C95" s="20" t="s">
        <v>504</v>
      </c>
      <c r="D95" s="68"/>
      <c r="E95" s="21"/>
      <c r="F95" s="40"/>
      <c r="G95" s="40"/>
      <c r="H95" s="69"/>
    </row>
    <row r="96" spans="2:8" x14ac:dyDescent="0.25">
      <c r="B96" s="377"/>
      <c r="C96" s="24" t="s">
        <v>15</v>
      </c>
      <c r="D96" s="70">
        <v>175</v>
      </c>
      <c r="E96" s="58">
        <v>396</v>
      </c>
      <c r="F96" s="58">
        <v>490</v>
      </c>
      <c r="G96" s="58">
        <v>500</v>
      </c>
      <c r="H96" s="11"/>
    </row>
    <row r="97" spans="2:9" x14ac:dyDescent="0.25">
      <c r="B97" s="378"/>
      <c r="C97" s="44" t="s">
        <v>16</v>
      </c>
      <c r="D97" s="71"/>
      <c r="E97" s="72"/>
      <c r="F97" s="29"/>
      <c r="G97" s="29"/>
      <c r="H97" s="67"/>
    </row>
    <row r="98" spans="2:9" ht="25.5" x14ac:dyDescent="0.25">
      <c r="B98" s="378"/>
      <c r="C98" s="47" t="s">
        <v>17</v>
      </c>
      <c r="D98" s="71">
        <v>175</v>
      </c>
      <c r="E98" s="296">
        <v>396</v>
      </c>
      <c r="F98" s="296">
        <v>490</v>
      </c>
      <c r="G98" s="296">
        <v>500</v>
      </c>
      <c r="H98" s="67"/>
    </row>
    <row r="99" spans="2:9" ht="30.75" customHeight="1" x14ac:dyDescent="0.25">
      <c r="B99" s="52" t="s">
        <v>505</v>
      </c>
      <c r="C99" s="20" t="s">
        <v>506</v>
      </c>
      <c r="D99" s="68"/>
      <c r="E99" s="21"/>
      <c r="F99" s="40" t="s">
        <v>507</v>
      </c>
      <c r="G99" s="40"/>
      <c r="H99" s="69"/>
    </row>
    <row r="100" spans="2:9" x14ac:dyDescent="0.25">
      <c r="B100" s="377"/>
      <c r="C100" s="24" t="s">
        <v>15</v>
      </c>
      <c r="D100" s="70">
        <v>2</v>
      </c>
      <c r="E100" s="58">
        <v>0.5</v>
      </c>
      <c r="F100" s="58">
        <v>4</v>
      </c>
      <c r="G100" s="58">
        <v>4</v>
      </c>
      <c r="H100" s="11"/>
    </row>
    <row r="101" spans="2:9" x14ac:dyDescent="0.25">
      <c r="B101" s="378"/>
      <c r="C101" s="44" t="s">
        <v>16</v>
      </c>
      <c r="D101" s="71"/>
      <c r="E101" s="77"/>
      <c r="F101" s="78"/>
      <c r="G101" s="78"/>
      <c r="H101" s="67"/>
    </row>
    <row r="102" spans="2:9" ht="25.5" x14ac:dyDescent="0.25">
      <c r="B102" s="378"/>
      <c r="C102" s="47" t="s">
        <v>17</v>
      </c>
      <c r="D102" s="71">
        <v>2</v>
      </c>
      <c r="E102" s="296">
        <v>0.5</v>
      </c>
      <c r="F102" s="296">
        <v>4</v>
      </c>
      <c r="G102" s="296">
        <v>4</v>
      </c>
      <c r="H102" s="67"/>
    </row>
    <row r="103" spans="2:9" x14ac:dyDescent="0.25">
      <c r="B103" s="52" t="s">
        <v>508</v>
      </c>
      <c r="C103" s="297" t="s">
        <v>509</v>
      </c>
      <c r="D103" s="68"/>
      <c r="E103" s="21"/>
      <c r="F103" s="40"/>
      <c r="G103" s="40"/>
      <c r="H103" s="69"/>
    </row>
    <row r="104" spans="2:9" x14ac:dyDescent="0.25">
      <c r="B104" s="377"/>
      <c r="C104" s="24" t="s">
        <v>15</v>
      </c>
      <c r="D104" s="70">
        <v>10</v>
      </c>
      <c r="E104" s="58">
        <v>10</v>
      </c>
      <c r="F104" s="58">
        <v>12</v>
      </c>
      <c r="G104" s="58">
        <v>12</v>
      </c>
    </row>
    <row r="105" spans="2:9" x14ac:dyDescent="0.25">
      <c r="B105" s="378"/>
      <c r="C105" s="44" t="s">
        <v>16</v>
      </c>
      <c r="D105" s="71"/>
      <c r="E105" s="72"/>
      <c r="F105" s="29"/>
      <c r="G105" s="29"/>
      <c r="H105" s="67"/>
    </row>
    <row r="106" spans="2:9" ht="25.5" x14ac:dyDescent="0.25">
      <c r="B106" s="378"/>
      <c r="C106" s="47" t="s">
        <v>17</v>
      </c>
      <c r="D106" s="71">
        <v>10</v>
      </c>
      <c r="E106" s="33">
        <v>10</v>
      </c>
      <c r="F106" s="33">
        <v>2</v>
      </c>
      <c r="G106" s="33">
        <v>12</v>
      </c>
      <c r="H106" s="73"/>
      <c r="I106" s="74"/>
    </row>
    <row r="107" spans="2:9" ht="30" customHeight="1" x14ac:dyDescent="0.25">
      <c r="B107" s="52" t="s">
        <v>510</v>
      </c>
      <c r="C107" s="297" t="s">
        <v>511</v>
      </c>
      <c r="D107" s="76"/>
      <c r="E107" s="40"/>
      <c r="F107" s="40"/>
      <c r="G107" s="40"/>
      <c r="H107" s="69"/>
    </row>
    <row r="108" spans="2:9" x14ac:dyDescent="0.25">
      <c r="B108" s="377"/>
      <c r="C108" s="24" t="s">
        <v>15</v>
      </c>
      <c r="D108" s="70">
        <v>360</v>
      </c>
      <c r="E108" s="58">
        <v>360</v>
      </c>
      <c r="F108" s="42">
        <v>380</v>
      </c>
      <c r="G108" s="42">
        <v>380</v>
      </c>
      <c r="H108" s="11"/>
    </row>
    <row r="109" spans="2:9" x14ac:dyDescent="0.25">
      <c r="B109" s="378"/>
      <c r="C109" s="44" t="s">
        <v>16</v>
      </c>
      <c r="D109" s="71"/>
      <c r="E109" s="72"/>
      <c r="F109" s="29"/>
      <c r="G109" s="29"/>
      <c r="H109" s="67"/>
    </row>
    <row r="110" spans="2:9" ht="25.5" x14ac:dyDescent="0.25">
      <c r="B110" s="378"/>
      <c r="C110" s="47" t="s">
        <v>17</v>
      </c>
      <c r="D110" s="71">
        <v>360</v>
      </c>
      <c r="E110" s="296">
        <v>360</v>
      </c>
      <c r="F110" s="78">
        <v>380</v>
      </c>
      <c r="G110" s="78">
        <v>380</v>
      </c>
      <c r="H110" s="67"/>
    </row>
    <row r="111" spans="2:9" ht="27" customHeight="1" x14ac:dyDescent="0.25">
      <c r="B111" s="52" t="s">
        <v>512</v>
      </c>
      <c r="C111" s="75" t="s">
        <v>513</v>
      </c>
      <c r="D111" s="76"/>
      <c r="E111" s="40"/>
      <c r="F111" s="40"/>
      <c r="G111" s="40"/>
      <c r="H111" s="69"/>
    </row>
    <row r="112" spans="2:9" ht="12.75" customHeight="1" x14ac:dyDescent="0.25">
      <c r="B112" s="377"/>
      <c r="C112" s="24" t="s">
        <v>15</v>
      </c>
      <c r="D112" s="70">
        <v>2</v>
      </c>
      <c r="E112" s="58">
        <v>0</v>
      </c>
      <c r="F112" s="42">
        <v>0</v>
      </c>
      <c r="G112" s="42">
        <v>0</v>
      </c>
      <c r="H112" s="67"/>
    </row>
    <row r="113" spans="2:8" ht="12.75" customHeight="1" x14ac:dyDescent="0.25">
      <c r="B113" s="378"/>
      <c r="C113" s="44" t="s">
        <v>16</v>
      </c>
      <c r="D113" s="71"/>
      <c r="E113" s="72"/>
      <c r="F113" s="100"/>
      <c r="G113" s="100"/>
      <c r="H113" s="67"/>
    </row>
    <row r="114" spans="2:8" ht="12.75" customHeight="1" x14ac:dyDescent="0.25">
      <c r="B114" s="378"/>
      <c r="C114" s="47" t="s">
        <v>17</v>
      </c>
      <c r="D114" s="71">
        <v>2</v>
      </c>
      <c r="E114" s="33">
        <v>0</v>
      </c>
      <c r="F114" s="100">
        <v>0</v>
      </c>
      <c r="G114" s="100">
        <v>0</v>
      </c>
      <c r="H114" s="67"/>
    </row>
    <row r="115" spans="2:8" ht="12.75" customHeight="1" x14ac:dyDescent="0.25">
      <c r="B115" s="60"/>
      <c r="C115" s="298" t="s">
        <v>39</v>
      </c>
      <c r="D115" s="299">
        <v>0</v>
      </c>
      <c r="E115" s="131">
        <v>0</v>
      </c>
      <c r="F115" s="92">
        <v>0</v>
      </c>
      <c r="G115" s="92">
        <v>0</v>
      </c>
      <c r="H115" s="67"/>
    </row>
    <row r="116" spans="2:8" ht="25.5" x14ac:dyDescent="0.25">
      <c r="B116" s="295"/>
      <c r="C116" s="48" t="s">
        <v>25</v>
      </c>
      <c r="D116" s="49">
        <v>0</v>
      </c>
      <c r="E116" s="50">
        <v>0</v>
      </c>
      <c r="F116" s="61">
        <v>0</v>
      </c>
      <c r="G116" s="61">
        <v>0</v>
      </c>
      <c r="H116" s="211"/>
    </row>
    <row r="117" spans="2:8" ht="31.5" customHeight="1" x14ac:dyDescent="0.25">
      <c r="B117" s="52" t="s">
        <v>514</v>
      </c>
      <c r="C117" s="75" t="s">
        <v>515</v>
      </c>
      <c r="D117" s="76"/>
      <c r="E117" s="40"/>
      <c r="F117" s="40"/>
      <c r="G117" s="40"/>
      <c r="H117" s="69" t="s">
        <v>481</v>
      </c>
    </row>
    <row r="118" spans="2:8" x14ac:dyDescent="0.25">
      <c r="B118" s="292"/>
      <c r="C118" s="24" t="s">
        <v>15</v>
      </c>
      <c r="D118" s="70">
        <v>0</v>
      </c>
      <c r="E118" s="58">
        <v>0</v>
      </c>
      <c r="F118" s="58">
        <v>12</v>
      </c>
      <c r="G118" s="94">
        <v>0</v>
      </c>
      <c r="H118" s="67"/>
    </row>
    <row r="119" spans="2:8" x14ac:dyDescent="0.25">
      <c r="B119" s="292"/>
      <c r="C119" s="44" t="s">
        <v>16</v>
      </c>
      <c r="D119" s="71"/>
      <c r="E119" s="72"/>
      <c r="F119" s="29"/>
      <c r="G119" s="29"/>
      <c r="H119" s="67"/>
    </row>
    <row r="120" spans="2:8" ht="25.5" x14ac:dyDescent="0.25">
      <c r="B120" s="292"/>
      <c r="C120" s="47" t="s">
        <v>17</v>
      </c>
      <c r="D120" s="71">
        <v>0</v>
      </c>
      <c r="E120" s="266">
        <v>0</v>
      </c>
      <c r="F120" s="266">
        <v>12</v>
      </c>
      <c r="G120" s="100">
        <v>0</v>
      </c>
      <c r="H120" s="67"/>
    </row>
    <row r="121" spans="2:8" ht="24" customHeight="1" x14ac:dyDescent="0.25">
      <c r="B121" s="52" t="s">
        <v>516</v>
      </c>
      <c r="C121" s="75" t="s">
        <v>517</v>
      </c>
      <c r="D121" s="76"/>
      <c r="E121" s="40"/>
      <c r="F121" s="40"/>
      <c r="G121" s="40"/>
      <c r="H121" s="69" t="s">
        <v>502</v>
      </c>
    </row>
    <row r="122" spans="2:8" x14ac:dyDescent="0.25">
      <c r="B122" s="377"/>
      <c r="C122" s="24" t="s">
        <v>15</v>
      </c>
      <c r="D122" s="70">
        <v>512.79999999999995</v>
      </c>
      <c r="E122" s="58">
        <v>424.4</v>
      </c>
      <c r="F122" s="58">
        <v>405</v>
      </c>
      <c r="G122" s="94">
        <v>410</v>
      </c>
      <c r="H122" s="67"/>
    </row>
    <row r="123" spans="2:8" x14ac:dyDescent="0.25">
      <c r="B123" s="378"/>
      <c r="C123" s="44" t="s">
        <v>16</v>
      </c>
      <c r="D123" s="71"/>
      <c r="E123" s="72"/>
      <c r="F123" s="29"/>
      <c r="G123" s="29"/>
      <c r="H123" s="67"/>
    </row>
    <row r="124" spans="2:8" ht="25.5" x14ac:dyDescent="0.25">
      <c r="B124" s="378"/>
      <c r="C124" s="47" t="s">
        <v>17</v>
      </c>
      <c r="D124" s="71">
        <v>375</v>
      </c>
      <c r="E124" s="266">
        <v>360</v>
      </c>
      <c r="F124" s="266">
        <v>375</v>
      </c>
      <c r="G124" s="100">
        <v>380</v>
      </c>
      <c r="H124" s="67"/>
    </row>
    <row r="125" spans="2:8" x14ac:dyDescent="0.25">
      <c r="B125" s="445"/>
      <c r="C125" s="91" t="s">
        <v>39</v>
      </c>
      <c r="D125" s="92">
        <v>137.80000000000001</v>
      </c>
      <c r="E125" s="131">
        <v>64.400000000000006</v>
      </c>
      <c r="F125" s="92">
        <v>30</v>
      </c>
      <c r="G125" s="92">
        <v>30</v>
      </c>
      <c r="H125" s="67"/>
    </row>
    <row r="126" spans="2:8" ht="29.25" customHeight="1" x14ac:dyDescent="0.25">
      <c r="B126" s="52" t="s">
        <v>518</v>
      </c>
      <c r="C126" s="75" t="s">
        <v>519</v>
      </c>
      <c r="D126" s="76"/>
      <c r="E126" s="87"/>
      <c r="F126" s="87"/>
      <c r="G126" s="40"/>
      <c r="H126" s="69" t="s">
        <v>502</v>
      </c>
    </row>
    <row r="127" spans="2:8" x14ac:dyDescent="0.25">
      <c r="B127" s="377"/>
      <c r="C127" s="24" t="s">
        <v>15</v>
      </c>
      <c r="D127" s="70">
        <v>200</v>
      </c>
      <c r="E127" s="58">
        <v>200</v>
      </c>
      <c r="F127" s="58">
        <v>250</v>
      </c>
      <c r="G127" s="42">
        <v>260</v>
      </c>
      <c r="H127" s="67"/>
    </row>
    <row r="128" spans="2:8" x14ac:dyDescent="0.25">
      <c r="B128" s="378"/>
      <c r="C128" s="44" t="s">
        <v>16</v>
      </c>
      <c r="D128" s="71"/>
      <c r="E128" s="72"/>
      <c r="F128" s="29"/>
      <c r="G128" s="29"/>
      <c r="H128" s="67"/>
    </row>
    <row r="129" spans="2:8" ht="25.5" x14ac:dyDescent="0.25">
      <c r="B129" s="378"/>
      <c r="C129" s="80" t="s">
        <v>17</v>
      </c>
      <c r="D129" s="81">
        <v>200</v>
      </c>
      <c r="E129" s="266">
        <v>200</v>
      </c>
      <c r="F129" s="266">
        <v>250</v>
      </c>
      <c r="G129" s="100">
        <v>260</v>
      </c>
      <c r="H129" s="83"/>
    </row>
    <row r="130" spans="2:8" ht="24" customHeight="1" x14ac:dyDescent="0.25">
      <c r="B130" s="52" t="s">
        <v>520</v>
      </c>
      <c r="C130" s="20" t="s">
        <v>521</v>
      </c>
      <c r="D130" s="40"/>
      <c r="E130" s="87"/>
      <c r="F130" s="87"/>
      <c r="G130" s="87"/>
      <c r="H130" s="88" t="s">
        <v>502</v>
      </c>
    </row>
    <row r="131" spans="2:8" x14ac:dyDescent="0.25">
      <c r="B131" s="377"/>
      <c r="C131" s="24" t="s">
        <v>15</v>
      </c>
      <c r="D131" s="70">
        <v>420</v>
      </c>
      <c r="E131" s="58">
        <v>420</v>
      </c>
      <c r="F131" s="42">
        <v>480</v>
      </c>
      <c r="G131" s="42">
        <v>490</v>
      </c>
      <c r="H131" s="67"/>
    </row>
    <row r="132" spans="2:8" x14ac:dyDescent="0.25">
      <c r="B132" s="378"/>
      <c r="C132" s="44" t="s">
        <v>16</v>
      </c>
      <c r="D132" s="71"/>
      <c r="E132" s="72"/>
      <c r="F132" s="29"/>
      <c r="G132" s="29"/>
      <c r="H132" s="67"/>
    </row>
    <row r="133" spans="2:8" ht="25.5" x14ac:dyDescent="0.25">
      <c r="B133" s="378"/>
      <c r="C133" s="47" t="s">
        <v>17</v>
      </c>
      <c r="D133" s="71">
        <v>420</v>
      </c>
      <c r="E133" s="33">
        <v>420</v>
      </c>
      <c r="F133" s="29">
        <v>480</v>
      </c>
      <c r="G133" s="29">
        <v>490</v>
      </c>
      <c r="H133" s="67"/>
    </row>
    <row r="134" spans="2:8" ht="58.5" customHeight="1" x14ac:dyDescent="0.25">
      <c r="B134" s="52" t="s">
        <v>522</v>
      </c>
      <c r="C134" s="20" t="s">
        <v>523</v>
      </c>
      <c r="D134" s="76"/>
      <c r="E134" s="40"/>
      <c r="F134" s="40"/>
      <c r="G134" s="40"/>
      <c r="H134" s="69"/>
    </row>
    <row r="135" spans="2:8" x14ac:dyDescent="0.25">
      <c r="B135" s="426"/>
      <c r="C135" s="24" t="s">
        <v>15</v>
      </c>
      <c r="D135" s="70">
        <v>150</v>
      </c>
      <c r="E135" s="248">
        <v>0</v>
      </c>
      <c r="F135" s="248">
        <v>0</v>
      </c>
      <c r="G135" s="248">
        <v>0</v>
      </c>
      <c r="H135" s="67"/>
    </row>
    <row r="136" spans="2:8" x14ac:dyDescent="0.25">
      <c r="B136" s="426"/>
      <c r="C136" s="44" t="s">
        <v>16</v>
      </c>
      <c r="D136" s="71"/>
      <c r="E136" s="72"/>
      <c r="F136" s="29"/>
      <c r="G136" s="29"/>
      <c r="H136" s="67"/>
    </row>
    <row r="137" spans="2:8" ht="12.75" customHeight="1" x14ac:dyDescent="0.25">
      <c r="B137" s="426"/>
      <c r="C137" s="47" t="s">
        <v>17</v>
      </c>
      <c r="D137" s="71">
        <v>150</v>
      </c>
      <c r="E137" s="33">
        <v>0</v>
      </c>
      <c r="F137" s="100">
        <v>0</v>
      </c>
      <c r="G137" s="100">
        <v>0</v>
      </c>
      <c r="H137" s="67"/>
    </row>
    <row r="138" spans="2:8" ht="25.5" x14ac:dyDescent="0.25">
      <c r="B138" s="426"/>
      <c r="C138" s="48" t="s">
        <v>25</v>
      </c>
      <c r="D138" s="49">
        <v>0</v>
      </c>
      <c r="E138" s="50">
        <v>0</v>
      </c>
      <c r="F138" s="61">
        <v>0</v>
      </c>
      <c r="G138" s="61">
        <v>0</v>
      </c>
      <c r="H138" s="211"/>
    </row>
    <row r="139" spans="2:8" ht="54.75" customHeight="1" x14ac:dyDescent="0.25">
      <c r="B139" s="52" t="s">
        <v>524</v>
      </c>
      <c r="C139" s="20" t="s">
        <v>525</v>
      </c>
      <c r="D139" s="76"/>
      <c r="E139" s="40"/>
      <c r="F139" s="40"/>
      <c r="G139" s="40"/>
      <c r="H139" s="69"/>
    </row>
    <row r="140" spans="2:8" ht="12.75" customHeight="1" x14ac:dyDescent="0.25">
      <c r="B140" s="427"/>
      <c r="C140" s="24" t="s">
        <v>15</v>
      </c>
      <c r="D140" s="70">
        <v>6</v>
      </c>
      <c r="E140" s="58">
        <v>8</v>
      </c>
      <c r="F140" s="58">
        <v>40.200000000000003</v>
      </c>
      <c r="G140" s="58">
        <v>0</v>
      </c>
      <c r="H140" s="11"/>
    </row>
    <row r="141" spans="2:8" ht="12.75" customHeight="1" x14ac:dyDescent="0.25">
      <c r="B141" s="428"/>
      <c r="C141" s="44" t="s">
        <v>16</v>
      </c>
      <c r="D141" s="71"/>
      <c r="E141" s="72"/>
      <c r="F141" s="100"/>
      <c r="G141" s="100"/>
      <c r="H141" s="67"/>
    </row>
    <row r="142" spans="2:8" ht="25.5" x14ac:dyDescent="0.25">
      <c r="B142" s="428"/>
      <c r="C142" s="47" t="s">
        <v>17</v>
      </c>
      <c r="D142" s="71">
        <v>6</v>
      </c>
      <c r="E142" s="268">
        <v>8</v>
      </c>
      <c r="F142" s="268">
        <v>40.200000000000003</v>
      </c>
      <c r="G142" s="268">
        <v>0</v>
      </c>
      <c r="H142" s="67"/>
    </row>
    <row r="143" spans="2:8" ht="43.5" customHeight="1" x14ac:dyDescent="0.25">
      <c r="B143" s="52" t="s">
        <v>526</v>
      </c>
      <c r="C143" s="20" t="s">
        <v>527</v>
      </c>
      <c r="D143" s="40"/>
      <c r="E143" s="40"/>
      <c r="F143" s="40"/>
      <c r="G143" s="40"/>
      <c r="H143" s="69"/>
    </row>
    <row r="144" spans="2:8" ht="15.75" x14ac:dyDescent="0.25">
      <c r="B144" s="377"/>
      <c r="C144" s="24" t="s">
        <v>15</v>
      </c>
      <c r="D144" s="70">
        <v>0.5</v>
      </c>
      <c r="E144" s="271">
        <v>0.5</v>
      </c>
      <c r="F144" s="272">
        <v>0.5</v>
      </c>
      <c r="G144" s="273">
        <v>0</v>
      </c>
      <c r="H144" s="67"/>
    </row>
    <row r="145" spans="1:10" x14ac:dyDescent="0.25">
      <c r="B145" s="378"/>
      <c r="C145" s="44" t="s">
        <v>16</v>
      </c>
      <c r="D145" s="71"/>
      <c r="E145" s="72"/>
      <c r="F145" s="29"/>
      <c r="G145" s="29"/>
      <c r="H145" s="67"/>
    </row>
    <row r="146" spans="1:10" ht="25.5" x14ac:dyDescent="0.25">
      <c r="B146" s="378"/>
      <c r="C146" s="47" t="s">
        <v>17</v>
      </c>
      <c r="D146" s="300">
        <v>0.5</v>
      </c>
      <c r="E146" s="301">
        <v>0.5</v>
      </c>
      <c r="F146" s="302">
        <v>0.5</v>
      </c>
      <c r="G146" s="303">
        <v>0</v>
      </c>
      <c r="H146" s="83"/>
    </row>
    <row r="147" spans="1:10" ht="31.5" customHeight="1" x14ac:dyDescent="0.25">
      <c r="B147" s="52" t="s">
        <v>528</v>
      </c>
      <c r="C147" s="20" t="s">
        <v>529</v>
      </c>
      <c r="D147" s="40"/>
      <c r="E147" s="40"/>
      <c r="F147" s="40"/>
      <c r="G147" s="40"/>
      <c r="H147" s="69" t="s">
        <v>530</v>
      </c>
    </row>
    <row r="148" spans="1:10" s="95" customFormat="1" x14ac:dyDescent="0.25">
      <c r="A148" s="2"/>
      <c r="B148" s="385"/>
      <c r="C148" s="24" t="s">
        <v>15</v>
      </c>
      <c r="D148" s="42">
        <v>180.8</v>
      </c>
      <c r="E148" s="58">
        <v>250.67</v>
      </c>
      <c r="F148" s="58">
        <v>0.78</v>
      </c>
      <c r="G148" s="42">
        <v>0.78</v>
      </c>
      <c r="H148" s="67"/>
      <c r="I148" s="74"/>
      <c r="J148" s="74"/>
    </row>
    <row r="149" spans="1:10" s="95" customFormat="1" x14ac:dyDescent="0.25">
      <c r="A149" s="2"/>
      <c r="B149" s="385"/>
      <c r="C149" s="32" t="s">
        <v>16</v>
      </c>
      <c r="D149" s="29"/>
      <c r="E149" s="72"/>
      <c r="F149" s="29"/>
      <c r="G149" s="29"/>
      <c r="H149" s="67"/>
      <c r="I149" s="74"/>
      <c r="J149" s="74"/>
    </row>
    <row r="150" spans="1:10" s="95" customFormat="1" ht="25.5" x14ac:dyDescent="0.25">
      <c r="A150" s="2"/>
      <c r="B150" s="385"/>
      <c r="C150" s="47" t="s">
        <v>17</v>
      </c>
      <c r="D150" s="78">
        <v>180.8</v>
      </c>
      <c r="E150" s="301">
        <v>102.774</v>
      </c>
      <c r="F150" s="302">
        <v>0.78</v>
      </c>
      <c r="G150" s="304">
        <v>0.78</v>
      </c>
      <c r="H150" s="67"/>
      <c r="I150" s="74"/>
      <c r="J150" s="74"/>
    </row>
    <row r="151" spans="1:10" ht="15.75" x14ac:dyDescent="0.25">
      <c r="B151" s="385"/>
      <c r="C151" s="91" t="s">
        <v>39</v>
      </c>
      <c r="D151" s="92">
        <v>0</v>
      </c>
      <c r="E151" s="270">
        <v>147.89400000000001</v>
      </c>
      <c r="F151" s="274">
        <v>0</v>
      </c>
      <c r="G151" s="305">
        <v>0</v>
      </c>
      <c r="H151" s="93"/>
    </row>
    <row r="152" spans="1:10" ht="33" customHeight="1" x14ac:dyDescent="0.25">
      <c r="B152" s="52" t="s">
        <v>531</v>
      </c>
      <c r="C152" s="20" t="s">
        <v>532</v>
      </c>
      <c r="D152" s="76"/>
      <c r="E152" s="76"/>
      <c r="F152" s="76"/>
      <c r="G152" s="76"/>
      <c r="H152" s="96" t="s">
        <v>451</v>
      </c>
    </row>
    <row r="153" spans="1:10" x14ac:dyDescent="0.25">
      <c r="B153" s="388"/>
      <c r="C153" s="24" t="s">
        <v>15</v>
      </c>
      <c r="D153" s="94">
        <v>717.69</v>
      </c>
      <c r="E153" s="98">
        <v>170</v>
      </c>
      <c r="F153" s="98">
        <v>10</v>
      </c>
      <c r="G153" s="98">
        <v>10</v>
      </c>
      <c r="H153" s="99"/>
    </row>
    <row r="154" spans="1:10" x14ac:dyDescent="0.25">
      <c r="B154" s="389"/>
      <c r="C154" s="32" t="s">
        <v>16</v>
      </c>
      <c r="D154" s="29"/>
      <c r="E154" s="72"/>
      <c r="F154" s="100"/>
      <c r="G154" s="100"/>
      <c r="H154" s="67"/>
    </row>
    <row r="155" spans="1:10" ht="25.5" x14ac:dyDescent="0.25">
      <c r="B155" s="389"/>
      <c r="C155" s="32" t="s">
        <v>17</v>
      </c>
      <c r="D155" s="29">
        <v>453</v>
      </c>
      <c r="E155" s="79">
        <v>170</v>
      </c>
      <c r="F155" s="78">
        <v>10</v>
      </c>
      <c r="G155" s="78">
        <v>10</v>
      </c>
      <c r="H155" s="67"/>
    </row>
    <row r="156" spans="1:10" ht="25.5" x14ac:dyDescent="0.25">
      <c r="B156" s="390"/>
      <c r="C156" s="48" t="s">
        <v>25</v>
      </c>
      <c r="D156" s="49">
        <v>264.68700000000001</v>
      </c>
      <c r="E156" s="50">
        <v>0</v>
      </c>
      <c r="F156" s="61">
        <v>0</v>
      </c>
      <c r="G156" s="61">
        <v>0</v>
      </c>
      <c r="H156" s="211"/>
    </row>
    <row r="157" spans="1:10" ht="33.75" customHeight="1" x14ac:dyDescent="0.25">
      <c r="B157" s="52" t="s">
        <v>533</v>
      </c>
      <c r="C157" s="20" t="s">
        <v>534</v>
      </c>
      <c r="D157" s="76"/>
      <c r="E157" s="76"/>
      <c r="F157" s="76"/>
      <c r="G157" s="76"/>
      <c r="H157" s="96" t="s">
        <v>535</v>
      </c>
    </row>
    <row r="158" spans="1:10" x14ac:dyDescent="0.25">
      <c r="B158" s="377"/>
      <c r="C158" s="306" t="s">
        <v>15</v>
      </c>
      <c r="D158" s="307">
        <v>80</v>
      </c>
      <c r="E158" s="308">
        <v>0</v>
      </c>
      <c r="F158" s="309">
        <v>0</v>
      </c>
      <c r="G158" s="309">
        <v>0</v>
      </c>
      <c r="H158" s="67"/>
    </row>
    <row r="159" spans="1:10" x14ac:dyDescent="0.25">
      <c r="B159" s="378"/>
      <c r="C159" s="44" t="s">
        <v>16</v>
      </c>
      <c r="D159" s="71"/>
      <c r="E159" s="72"/>
      <c r="F159" s="29"/>
      <c r="G159" s="29"/>
      <c r="H159" s="67"/>
    </row>
    <row r="160" spans="1:10" ht="25.5" x14ac:dyDescent="0.25">
      <c r="B160" s="378"/>
      <c r="C160" s="47" t="s">
        <v>17</v>
      </c>
      <c r="D160" s="71">
        <v>80</v>
      </c>
      <c r="E160" s="33">
        <v>0</v>
      </c>
      <c r="F160" s="29">
        <v>0</v>
      </c>
      <c r="G160" s="29">
        <v>0</v>
      </c>
      <c r="H160" s="67"/>
    </row>
    <row r="161" spans="2:8" ht="58.5" customHeight="1" x14ac:dyDescent="0.25">
      <c r="B161" s="52" t="s">
        <v>536</v>
      </c>
      <c r="C161" s="20" t="s">
        <v>537</v>
      </c>
      <c r="D161" s="76"/>
      <c r="E161" s="76"/>
      <c r="F161" s="76"/>
      <c r="G161" s="76"/>
      <c r="H161" s="96"/>
    </row>
    <row r="162" spans="2:8" x14ac:dyDescent="0.25">
      <c r="B162" s="377"/>
      <c r="C162" s="24" t="s">
        <v>15</v>
      </c>
      <c r="D162" s="70">
        <v>86.5</v>
      </c>
      <c r="E162" s="58">
        <v>114</v>
      </c>
      <c r="F162" s="58">
        <v>0</v>
      </c>
      <c r="G162" s="58">
        <v>0</v>
      </c>
      <c r="H162" s="67"/>
    </row>
    <row r="163" spans="2:8" x14ac:dyDescent="0.25">
      <c r="B163" s="378"/>
      <c r="C163" s="44" t="s">
        <v>16</v>
      </c>
      <c r="D163" s="71"/>
      <c r="E163" s="72"/>
      <c r="F163" s="29"/>
      <c r="G163" s="29"/>
      <c r="H163" s="67"/>
    </row>
    <row r="164" spans="2:8" ht="25.5" x14ac:dyDescent="0.25">
      <c r="B164" s="378"/>
      <c r="C164" s="47" t="s">
        <v>17</v>
      </c>
      <c r="D164" s="71">
        <v>86.5</v>
      </c>
      <c r="E164" s="33">
        <v>114</v>
      </c>
      <c r="F164" s="33">
        <v>0</v>
      </c>
      <c r="G164" s="33">
        <v>0</v>
      </c>
      <c r="H164" s="67"/>
    </row>
    <row r="165" spans="2:8" ht="45" customHeight="1" x14ac:dyDescent="0.25">
      <c r="B165" s="52" t="s">
        <v>538</v>
      </c>
      <c r="C165" s="20" t="s">
        <v>539</v>
      </c>
      <c r="D165" s="40"/>
      <c r="E165" s="40"/>
      <c r="F165" s="40"/>
      <c r="G165" s="40"/>
      <c r="H165" s="96"/>
    </row>
    <row r="166" spans="2:8" x14ac:dyDescent="0.25">
      <c r="B166" s="391"/>
      <c r="C166" s="24" t="s">
        <v>15</v>
      </c>
      <c r="D166" s="70">
        <v>331.4</v>
      </c>
      <c r="E166" s="26">
        <v>3</v>
      </c>
      <c r="F166" s="26">
        <v>0</v>
      </c>
      <c r="G166" s="26">
        <v>0</v>
      </c>
      <c r="H166" s="99"/>
    </row>
    <row r="167" spans="2:8" x14ac:dyDescent="0.25">
      <c r="B167" s="391"/>
      <c r="C167" s="44" t="s">
        <v>16</v>
      </c>
      <c r="D167" s="71"/>
      <c r="E167" s="72"/>
      <c r="F167" s="29"/>
      <c r="G167" s="29"/>
      <c r="H167" s="67"/>
    </row>
    <row r="168" spans="2:8" ht="25.5" x14ac:dyDescent="0.25">
      <c r="B168" s="391"/>
      <c r="C168" s="47" t="s">
        <v>17</v>
      </c>
      <c r="D168" s="71">
        <v>331.4</v>
      </c>
      <c r="E168" s="33">
        <v>3</v>
      </c>
      <c r="F168" s="33">
        <v>0</v>
      </c>
      <c r="G168" s="33">
        <v>0</v>
      </c>
      <c r="H168" s="67"/>
    </row>
    <row r="169" spans="2:8" ht="57.75" customHeight="1" x14ac:dyDescent="0.25">
      <c r="B169" s="52" t="s">
        <v>540</v>
      </c>
      <c r="C169" s="20" t="s">
        <v>541</v>
      </c>
      <c r="D169" s="76"/>
      <c r="E169" s="76"/>
      <c r="F169" s="76"/>
      <c r="G169" s="76"/>
      <c r="H169" s="96"/>
    </row>
    <row r="170" spans="2:8" ht="21" customHeight="1" x14ac:dyDescent="0.25">
      <c r="B170" s="377"/>
      <c r="C170" s="24" t="s">
        <v>15</v>
      </c>
      <c r="D170" s="70">
        <v>20</v>
      </c>
      <c r="E170" s="26">
        <v>0</v>
      </c>
      <c r="F170" s="94">
        <v>300</v>
      </c>
      <c r="G170" s="94">
        <v>0</v>
      </c>
      <c r="H170" s="99"/>
    </row>
    <row r="171" spans="2:8" x14ac:dyDescent="0.25">
      <c r="B171" s="378"/>
      <c r="C171" s="44" t="s">
        <v>16</v>
      </c>
      <c r="D171" s="71"/>
      <c r="E171" s="72"/>
      <c r="F171" s="29"/>
      <c r="G171" s="29"/>
      <c r="H171" s="67"/>
    </row>
    <row r="172" spans="2:8" ht="32.25" customHeight="1" x14ac:dyDescent="0.25">
      <c r="B172" s="378"/>
      <c r="C172" s="47" t="s">
        <v>17</v>
      </c>
      <c r="D172" s="300">
        <v>20</v>
      </c>
      <c r="E172" s="79">
        <v>0</v>
      </c>
      <c r="F172" s="79">
        <v>300</v>
      </c>
      <c r="G172" s="79">
        <v>0</v>
      </c>
      <c r="H172" s="67"/>
    </row>
    <row r="173" spans="2:8" x14ac:dyDescent="0.25">
      <c r="B173" s="136"/>
      <c r="C173" s="128" t="s">
        <v>16</v>
      </c>
      <c r="D173" s="129"/>
      <c r="E173" s="129"/>
      <c r="F173" s="129"/>
      <c r="G173" s="129"/>
      <c r="H173" s="130"/>
    </row>
    <row r="174" spans="2:8" ht="28.5" customHeight="1" x14ac:dyDescent="0.25">
      <c r="B174" s="127"/>
      <c r="C174" s="128" t="s">
        <v>17</v>
      </c>
      <c r="D174" s="129"/>
      <c r="E174" s="131">
        <v>4220.97</v>
      </c>
      <c r="F174" s="131">
        <v>6946.58</v>
      </c>
      <c r="G174" s="131">
        <v>6603.68</v>
      </c>
      <c r="H174" s="130"/>
    </row>
    <row r="175" spans="2:8" ht="30.75" customHeight="1" x14ac:dyDescent="0.25">
      <c r="B175" s="132"/>
      <c r="C175" s="133" t="s">
        <v>114</v>
      </c>
      <c r="D175" s="134">
        <f>D170+D166+D162+D158+D153+D148+D144+D140+D135+D131+D127+D122+D118+D112+D108+D104+D100+D96+D92+D87+D83+D77+D72+D67+D63+D59+D54+D50+D45+D41+D36+D32+D27+D23+D19+D15+D11+D7</f>
        <v>5290.1900000000005</v>
      </c>
      <c r="E175" s="134">
        <f>E170+E166+E162+E158+E154+E148+E144+E140+E135+E131+E127+E122+E118+E112+E108+E104+E100+E96+E92+E87+E83+E77+E72+E67+E63+E59+E54+E50+E45+E41+E36+E32+E27+E23+E19+E15+E11+E7</f>
        <v>4250.9660000000003</v>
      </c>
      <c r="F175" s="134">
        <f t="shared" ref="F175:G175" si="0">F170+F166+F162+F158+F154+F148+F144+F140+F135+F131+F127+F122+F118+F112+F108+F104+F100+F96+F92+F87+F83+F77+F72+F67+F63+F59+F54+F50+F45+F41+F36+F32+F27+F23+F19+F15+F11+F7</f>
        <v>6958.5759999999991</v>
      </c>
      <c r="G175" s="134">
        <f t="shared" si="0"/>
        <v>6603.6759999999995</v>
      </c>
      <c r="H175" s="119"/>
    </row>
    <row r="176" spans="2:8" ht="17.25" customHeight="1" x14ac:dyDescent="0.25">
      <c r="B176" s="135"/>
      <c r="C176" s="136" t="s">
        <v>115</v>
      </c>
      <c r="D176" s="129"/>
      <c r="E176" s="310">
        <f>E77+E72+E67</f>
        <v>30</v>
      </c>
      <c r="F176" s="310">
        <f t="shared" ref="F176:G176" si="1">F77+F72+F67</f>
        <v>2375</v>
      </c>
      <c r="G176" s="310">
        <f t="shared" si="1"/>
        <v>3240</v>
      </c>
      <c r="H176" s="130"/>
    </row>
    <row r="177" spans="2:8" ht="25.5" x14ac:dyDescent="0.25">
      <c r="B177" s="135"/>
      <c r="C177" s="136" t="s">
        <v>116</v>
      </c>
      <c r="D177" s="137"/>
      <c r="E177" s="311" t="s">
        <v>542</v>
      </c>
      <c r="F177" s="173" t="s">
        <v>543</v>
      </c>
      <c r="G177" s="173" t="s">
        <v>544</v>
      </c>
      <c r="H177" s="130"/>
    </row>
    <row r="181" spans="2:8" ht="25.5" x14ac:dyDescent="0.25">
      <c r="B181" s="139"/>
      <c r="C181" s="32" t="s">
        <v>17</v>
      </c>
      <c r="D181" s="29">
        <f>D172+D168+D164+D160+D155+D150+D146+D142+D137+D133+D129+D124+D120+D114+D110+D106+D102+D98+D94+D89+D85+D79+D74+D69+D65+D61+D56+D52+D47+D43+D38+D34+D25+D21+D17+D13+D9</f>
        <v>4833.5</v>
      </c>
      <c r="E181" s="29">
        <f t="shared" ref="E181:G181" si="2">E172+E168+E164+E160+E155+E150+E146+E142+E137+E133+E129+E124+E120+E114+E110+E106+E102+E98+E94+E89+E85+E79+E74+E69+E65+E61+E56+E52+E47+E43+E38+E34+E25+E21+E17+E13+E9</f>
        <v>4211.67</v>
      </c>
      <c r="F181" s="29">
        <f t="shared" si="2"/>
        <v>5185.4759999999997</v>
      </c>
      <c r="G181" s="29">
        <f t="shared" si="2"/>
        <v>4086.6759999999999</v>
      </c>
    </row>
    <row r="182" spans="2:8" ht="25.5" x14ac:dyDescent="0.25">
      <c r="B182" s="139"/>
      <c r="C182" s="48" t="s">
        <v>25</v>
      </c>
      <c r="D182" s="29">
        <f>D156+D138+D116+D80+D75+D70+D48</f>
        <v>264.68700000000001</v>
      </c>
      <c r="E182" s="29">
        <f t="shared" ref="E182:G182" si="3">E156+E138+E116+E80+E75+E70+E48</f>
        <v>77</v>
      </c>
      <c r="F182" s="29">
        <f t="shared" si="3"/>
        <v>1823.1</v>
      </c>
      <c r="G182" s="29">
        <f t="shared" si="3"/>
        <v>2577</v>
      </c>
    </row>
    <row r="183" spans="2:8" x14ac:dyDescent="0.25">
      <c r="B183" s="139"/>
      <c r="C183" s="91" t="s">
        <v>39</v>
      </c>
      <c r="D183" s="29">
        <f>D151+D125+D115+D90+D57</f>
        <v>162</v>
      </c>
      <c r="E183" s="29">
        <f t="shared" ref="E183:G183" si="4">E151+E125+E115+E90+E57</f>
        <v>212.29400000000001</v>
      </c>
      <c r="F183" s="29">
        <f t="shared" si="4"/>
        <v>30</v>
      </c>
      <c r="G183" s="29">
        <f t="shared" si="4"/>
        <v>30</v>
      </c>
    </row>
    <row r="184" spans="2:8" x14ac:dyDescent="0.25">
      <c r="B184" s="139"/>
      <c r="C184" s="106" t="s">
        <v>77</v>
      </c>
      <c r="D184" s="29">
        <f>D29</f>
        <v>30</v>
      </c>
      <c r="E184" s="29">
        <f t="shared" ref="E184:G184" si="5">E29</f>
        <v>30</v>
      </c>
      <c r="F184" s="29">
        <f t="shared" si="5"/>
        <v>30</v>
      </c>
      <c r="G184" s="29">
        <f t="shared" si="5"/>
        <v>30</v>
      </c>
    </row>
    <row r="185" spans="2:8" x14ac:dyDescent="0.25">
      <c r="B185" s="139"/>
      <c r="C185" s="140" t="s">
        <v>120</v>
      </c>
      <c r="D185" s="29">
        <v>0</v>
      </c>
      <c r="E185" s="29">
        <v>0</v>
      </c>
      <c r="F185" s="29">
        <v>0</v>
      </c>
      <c r="G185" s="29">
        <v>0</v>
      </c>
    </row>
  </sheetData>
  <mergeCells count="44">
    <mergeCell ref="B166:B168"/>
    <mergeCell ref="B170:B172"/>
    <mergeCell ref="B140:B142"/>
    <mergeCell ref="B144:B146"/>
    <mergeCell ref="B148:B151"/>
    <mergeCell ref="B153:B156"/>
    <mergeCell ref="B158:B160"/>
    <mergeCell ref="B162:B164"/>
    <mergeCell ref="B135:B138"/>
    <mergeCell ref="B83:B85"/>
    <mergeCell ref="B87:B90"/>
    <mergeCell ref="B92:B94"/>
    <mergeCell ref="B96:B98"/>
    <mergeCell ref="B100:B102"/>
    <mergeCell ref="B104:B106"/>
    <mergeCell ref="B108:B110"/>
    <mergeCell ref="B112:B114"/>
    <mergeCell ref="B122:B125"/>
    <mergeCell ref="B127:B129"/>
    <mergeCell ref="B131:B133"/>
    <mergeCell ref="B77:B79"/>
    <mergeCell ref="B27:B29"/>
    <mergeCell ref="B32:B34"/>
    <mergeCell ref="B36:B38"/>
    <mergeCell ref="B41:B43"/>
    <mergeCell ref="B45:B48"/>
    <mergeCell ref="B50:B52"/>
    <mergeCell ref="B54:B56"/>
    <mergeCell ref="B59:B61"/>
    <mergeCell ref="B63:B65"/>
    <mergeCell ref="B67:B70"/>
    <mergeCell ref="B72:B74"/>
    <mergeCell ref="B23:B25"/>
    <mergeCell ref="B2:H2"/>
    <mergeCell ref="K6:W6"/>
    <mergeCell ref="K7:W7"/>
    <mergeCell ref="K8:W8"/>
    <mergeCell ref="K9:W9"/>
    <mergeCell ref="K10:W10"/>
    <mergeCell ref="B11:B13"/>
    <mergeCell ref="K11:W11"/>
    <mergeCell ref="K12:W12"/>
    <mergeCell ref="B15:B17"/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B22D-0AC3-4A5E-87D4-B01ECFDC40F3}">
  <dimension ref="B2:W176"/>
  <sheetViews>
    <sheetView showGridLines="0" topLeftCell="A160" zoomScale="80" zoomScaleNormal="80" workbookViewId="0">
      <selection activeCell="F179" sqref="F179"/>
    </sheetView>
  </sheetViews>
  <sheetFormatPr defaultColWidth="9.140625" defaultRowHeight="12.75" x14ac:dyDescent="0.25"/>
  <cols>
    <col min="1" max="1" width="2.5703125" style="2" customWidth="1"/>
    <col min="2" max="2" width="20.42578125" style="141" customWidth="1"/>
    <col min="3" max="3" width="49.28515625" style="142" customWidth="1"/>
    <col min="4" max="8" width="14.7109375" style="1" customWidth="1"/>
    <col min="9" max="10" width="15" style="1" hidden="1" customWidth="1"/>
    <col min="11" max="11" width="9.28515625" style="2" customWidth="1"/>
    <col min="12" max="16384" width="9.140625" style="2"/>
  </cols>
  <sheetData>
    <row r="2" spans="2:23" ht="39.6" customHeight="1" x14ac:dyDescent="0.25">
      <c r="B2" s="422" t="s">
        <v>545</v>
      </c>
      <c r="C2" s="422"/>
      <c r="D2" s="422"/>
      <c r="E2" s="422"/>
      <c r="F2" s="422"/>
      <c r="G2" s="422"/>
      <c r="H2" s="422"/>
    </row>
    <row r="3" spans="2:23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334" t="s">
        <v>8</v>
      </c>
      <c r="J3" s="334" t="s">
        <v>9</v>
      </c>
      <c r="L3" s="335"/>
      <c r="M3" s="335"/>
    </row>
    <row r="4" spans="2:23" x14ac:dyDescent="0.25">
      <c r="B4" s="336">
        <v>1</v>
      </c>
      <c r="C4" s="337">
        <v>2</v>
      </c>
      <c r="D4" s="338">
        <v>4</v>
      </c>
      <c r="E4" s="337">
        <v>5</v>
      </c>
      <c r="F4" s="337">
        <v>6</v>
      </c>
      <c r="G4" s="337">
        <v>7</v>
      </c>
      <c r="H4" s="337">
        <v>8</v>
      </c>
      <c r="I4" s="11">
        <v>9</v>
      </c>
      <c r="J4" s="11">
        <v>10</v>
      </c>
      <c r="L4" s="339"/>
      <c r="M4" s="340"/>
    </row>
    <row r="5" spans="2:23" ht="40.5" customHeight="1" x14ac:dyDescent="0.25">
      <c r="B5" s="14" t="s">
        <v>546</v>
      </c>
      <c r="C5" s="14" t="s">
        <v>547</v>
      </c>
      <c r="D5" s="15"/>
      <c r="E5" s="16"/>
      <c r="F5" s="16"/>
      <c r="G5" s="16"/>
      <c r="H5" s="17"/>
      <c r="L5" s="335"/>
      <c r="M5" s="335"/>
    </row>
    <row r="6" spans="2:23" ht="25.5" x14ac:dyDescent="0.2">
      <c r="B6" s="19" t="s">
        <v>548</v>
      </c>
      <c r="C6" s="20" t="s">
        <v>549</v>
      </c>
      <c r="D6" s="21"/>
      <c r="E6" s="21"/>
      <c r="F6" s="21"/>
      <c r="G6" s="21"/>
      <c r="H6" s="312" t="s">
        <v>550</v>
      </c>
      <c r="J6" s="313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</row>
    <row r="7" spans="2:23" ht="17.25" customHeight="1" x14ac:dyDescent="0.2">
      <c r="B7" s="24"/>
      <c r="C7" s="24" t="s">
        <v>15</v>
      </c>
      <c r="D7" s="25">
        <v>0</v>
      </c>
      <c r="E7" s="26">
        <v>0</v>
      </c>
      <c r="F7" s="26">
        <v>0</v>
      </c>
      <c r="G7" s="26">
        <v>0</v>
      </c>
      <c r="H7" s="43"/>
      <c r="J7" s="313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</row>
    <row r="8" spans="2:23" ht="17.25" customHeight="1" x14ac:dyDescent="0.2">
      <c r="B8" s="27"/>
      <c r="C8" s="28" t="s">
        <v>16</v>
      </c>
      <c r="D8" s="29"/>
      <c r="E8" s="30"/>
      <c r="F8" s="30"/>
      <c r="G8" s="30"/>
      <c r="H8" s="179"/>
      <c r="J8" s="313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</row>
    <row r="9" spans="2:23" ht="27.75" customHeight="1" x14ac:dyDescent="0.2">
      <c r="B9" s="27"/>
      <c r="C9" s="32" t="s">
        <v>17</v>
      </c>
      <c r="D9" s="29">
        <v>0</v>
      </c>
      <c r="E9" s="33">
        <v>0</v>
      </c>
      <c r="F9" s="33">
        <v>0</v>
      </c>
      <c r="G9" s="33">
        <v>0</v>
      </c>
      <c r="H9" s="201"/>
      <c r="J9" s="313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</row>
    <row r="10" spans="2:23" x14ac:dyDescent="0.2">
      <c r="B10" s="39" t="s">
        <v>551</v>
      </c>
      <c r="C10" s="20" t="s">
        <v>552</v>
      </c>
      <c r="D10" s="40"/>
      <c r="E10" s="21"/>
      <c r="F10" s="21"/>
      <c r="G10" s="21"/>
      <c r="H10" s="177" t="s">
        <v>553</v>
      </c>
      <c r="J10" s="313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</row>
    <row r="11" spans="2:23" ht="21" customHeight="1" x14ac:dyDescent="0.2">
      <c r="B11" s="377"/>
      <c r="C11" s="24" t="s">
        <v>15</v>
      </c>
      <c r="D11" s="42">
        <v>8</v>
      </c>
      <c r="E11" s="26">
        <v>6</v>
      </c>
      <c r="F11" s="26">
        <v>6</v>
      </c>
      <c r="G11" s="26">
        <v>6</v>
      </c>
      <c r="H11" s="43"/>
      <c r="J11" s="313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</row>
    <row r="12" spans="2:23" ht="15.75" customHeight="1" x14ac:dyDescent="0.2">
      <c r="B12" s="378"/>
      <c r="C12" s="44" t="s">
        <v>16</v>
      </c>
      <c r="D12" s="29"/>
      <c r="E12" s="30"/>
      <c r="F12" s="45"/>
      <c r="G12" s="45"/>
      <c r="H12" s="190"/>
      <c r="J12" s="313"/>
      <c r="K12" s="446"/>
      <c r="L12" s="446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</row>
    <row r="13" spans="2:23" ht="33" customHeight="1" x14ac:dyDescent="0.25">
      <c r="B13" s="378"/>
      <c r="C13" s="47" t="s">
        <v>17</v>
      </c>
      <c r="D13" s="29">
        <v>8</v>
      </c>
      <c r="E13" s="72">
        <v>6</v>
      </c>
      <c r="F13" s="72">
        <v>6</v>
      </c>
      <c r="G13" s="72">
        <v>6</v>
      </c>
      <c r="H13" s="190"/>
    </row>
    <row r="14" spans="2:23" x14ac:dyDescent="0.25">
      <c r="B14" s="39" t="s">
        <v>554</v>
      </c>
      <c r="C14" s="20" t="s">
        <v>555</v>
      </c>
      <c r="D14" s="40"/>
      <c r="E14" s="21"/>
      <c r="F14" s="21"/>
      <c r="G14" s="21"/>
      <c r="H14" s="177" t="s">
        <v>556</v>
      </c>
    </row>
    <row r="15" spans="2:23" x14ac:dyDescent="0.25">
      <c r="B15" s="380"/>
      <c r="C15" s="24" t="s">
        <v>15</v>
      </c>
      <c r="D15" s="42">
        <v>0</v>
      </c>
      <c r="E15" s="26">
        <v>10</v>
      </c>
      <c r="F15" s="26">
        <v>20</v>
      </c>
      <c r="G15" s="26">
        <v>20</v>
      </c>
      <c r="H15" s="43"/>
    </row>
    <row r="16" spans="2:23" x14ac:dyDescent="0.25">
      <c r="B16" s="381"/>
      <c r="C16" s="44" t="s">
        <v>16</v>
      </c>
      <c r="D16" s="29"/>
      <c r="E16" s="30"/>
      <c r="F16" s="45"/>
      <c r="G16" s="45"/>
      <c r="H16" s="190"/>
    </row>
    <row r="17" spans="2:8" ht="25.5" x14ac:dyDescent="0.25">
      <c r="B17" s="381"/>
      <c r="C17" s="47" t="s">
        <v>17</v>
      </c>
      <c r="D17" s="29">
        <v>0</v>
      </c>
      <c r="E17" s="72">
        <v>10</v>
      </c>
      <c r="F17" s="72">
        <v>20</v>
      </c>
      <c r="G17" s="72">
        <v>20</v>
      </c>
      <c r="H17" s="190"/>
    </row>
    <row r="18" spans="2:8" ht="27" customHeight="1" x14ac:dyDescent="0.25">
      <c r="B18" s="39" t="s">
        <v>557</v>
      </c>
      <c r="C18" s="20" t="s">
        <v>558</v>
      </c>
      <c r="D18" s="40"/>
      <c r="E18" s="21"/>
      <c r="F18" s="21"/>
      <c r="G18" s="21"/>
      <c r="H18" s="177" t="s">
        <v>556</v>
      </c>
    </row>
    <row r="19" spans="2:8" x14ac:dyDescent="0.25">
      <c r="B19" s="377"/>
      <c r="C19" s="24" t="s">
        <v>15</v>
      </c>
      <c r="D19" s="42">
        <v>18</v>
      </c>
      <c r="E19" s="26">
        <v>40</v>
      </c>
      <c r="F19" s="26">
        <v>40</v>
      </c>
      <c r="G19" s="26">
        <v>50</v>
      </c>
      <c r="H19" s="43"/>
    </row>
    <row r="20" spans="2:8" x14ac:dyDescent="0.25">
      <c r="B20" s="378"/>
      <c r="C20" s="44" t="s">
        <v>16</v>
      </c>
      <c r="D20" s="29"/>
      <c r="E20" s="30"/>
      <c r="F20" s="45"/>
      <c r="G20" s="45"/>
      <c r="H20" s="190"/>
    </row>
    <row r="21" spans="2:8" ht="25.5" x14ac:dyDescent="0.25">
      <c r="B21" s="378"/>
      <c r="C21" s="47" t="s">
        <v>17</v>
      </c>
      <c r="D21" s="29">
        <v>18</v>
      </c>
      <c r="E21" s="72">
        <v>40</v>
      </c>
      <c r="F21" s="72">
        <v>40</v>
      </c>
      <c r="G21" s="72">
        <v>50</v>
      </c>
      <c r="H21" s="190"/>
    </row>
    <row r="22" spans="2:8" x14ac:dyDescent="0.25">
      <c r="B22" s="60"/>
      <c r="C22" s="91" t="s">
        <v>39</v>
      </c>
      <c r="D22" s="92">
        <v>0</v>
      </c>
      <c r="E22" s="137">
        <v>0</v>
      </c>
      <c r="F22" s="137">
        <v>0</v>
      </c>
      <c r="G22" s="137">
        <v>0</v>
      </c>
      <c r="H22" s="190"/>
    </row>
    <row r="23" spans="2:8" ht="26.25" customHeight="1" x14ac:dyDescent="0.25">
      <c r="B23" s="39" t="s">
        <v>559</v>
      </c>
      <c r="C23" s="314" t="s">
        <v>560</v>
      </c>
      <c r="D23" s="40"/>
      <c r="E23" s="21"/>
      <c r="F23" s="21"/>
      <c r="G23" s="21"/>
      <c r="H23" s="177"/>
    </row>
    <row r="24" spans="2:8" x14ac:dyDescent="0.25">
      <c r="B24" s="377"/>
      <c r="C24" s="24" t="s">
        <v>15</v>
      </c>
      <c r="D24" s="42">
        <v>1</v>
      </c>
      <c r="E24" s="26">
        <v>10</v>
      </c>
      <c r="F24" s="26">
        <v>15</v>
      </c>
      <c r="G24" s="26">
        <v>15</v>
      </c>
      <c r="H24" s="43"/>
    </row>
    <row r="25" spans="2:8" x14ac:dyDescent="0.25">
      <c r="B25" s="378"/>
      <c r="C25" s="44" t="s">
        <v>16</v>
      </c>
      <c r="D25" s="29"/>
      <c r="E25" s="30"/>
      <c r="F25" s="45"/>
      <c r="G25" s="45"/>
      <c r="H25" s="190"/>
    </row>
    <row r="26" spans="2:8" ht="25.5" x14ac:dyDescent="0.25">
      <c r="B26" s="378"/>
      <c r="C26" s="47" t="s">
        <v>17</v>
      </c>
      <c r="D26" s="29">
        <v>1</v>
      </c>
      <c r="E26" s="33">
        <v>10</v>
      </c>
      <c r="F26" s="33">
        <v>15</v>
      </c>
      <c r="G26" s="33">
        <v>15</v>
      </c>
      <c r="H26" s="190"/>
    </row>
    <row r="27" spans="2:8" ht="23.25" customHeight="1" x14ac:dyDescent="0.25">
      <c r="B27" s="39" t="s">
        <v>561</v>
      </c>
      <c r="C27" s="314" t="s">
        <v>562</v>
      </c>
      <c r="D27" s="40"/>
      <c r="E27" s="21"/>
      <c r="F27" s="21"/>
      <c r="G27" s="21"/>
      <c r="H27" s="177"/>
    </row>
    <row r="28" spans="2:8" x14ac:dyDescent="0.25">
      <c r="B28" s="377"/>
      <c r="C28" s="24" t="s">
        <v>15</v>
      </c>
      <c r="D28" s="42">
        <v>30</v>
      </c>
      <c r="E28" s="26">
        <v>40</v>
      </c>
      <c r="F28" s="26">
        <v>30</v>
      </c>
      <c r="G28" s="26">
        <v>30</v>
      </c>
      <c r="H28" s="43"/>
    </row>
    <row r="29" spans="2:8" x14ac:dyDescent="0.25">
      <c r="B29" s="378"/>
      <c r="C29" s="44" t="s">
        <v>16</v>
      </c>
      <c r="D29" s="29"/>
      <c r="E29" s="30"/>
      <c r="F29" s="45"/>
      <c r="G29" s="45"/>
      <c r="H29" s="190"/>
    </row>
    <row r="30" spans="2:8" ht="25.5" x14ac:dyDescent="0.25">
      <c r="B30" s="378"/>
      <c r="C30" s="47" t="s">
        <v>17</v>
      </c>
      <c r="D30" s="29">
        <v>30</v>
      </c>
      <c r="E30" s="33">
        <v>40</v>
      </c>
      <c r="F30" s="33">
        <v>30</v>
      </c>
      <c r="G30" s="33">
        <v>30</v>
      </c>
      <c r="H30" s="190"/>
    </row>
    <row r="31" spans="2:8" ht="24.75" customHeight="1" x14ac:dyDescent="0.25">
      <c r="B31" s="39" t="s">
        <v>563</v>
      </c>
      <c r="C31" s="315" t="s">
        <v>564</v>
      </c>
      <c r="D31" s="40"/>
      <c r="E31" s="21"/>
      <c r="F31" s="21"/>
      <c r="G31" s="21"/>
      <c r="H31" s="177" t="s">
        <v>565</v>
      </c>
    </row>
    <row r="32" spans="2:8" x14ac:dyDescent="0.25">
      <c r="B32" s="377"/>
      <c r="C32" s="24" t="s">
        <v>15</v>
      </c>
      <c r="D32" s="42">
        <v>143.5</v>
      </c>
      <c r="E32" s="26">
        <v>115</v>
      </c>
      <c r="F32" s="26">
        <v>210</v>
      </c>
      <c r="G32" s="26">
        <v>210</v>
      </c>
      <c r="H32" s="43"/>
    </row>
    <row r="33" spans="2:8" x14ac:dyDescent="0.25">
      <c r="B33" s="378"/>
      <c r="C33" s="44" t="s">
        <v>16</v>
      </c>
      <c r="D33" s="29"/>
      <c r="E33" s="30"/>
      <c r="F33" s="45"/>
      <c r="G33" s="45"/>
      <c r="H33" s="190"/>
    </row>
    <row r="34" spans="2:8" ht="25.5" x14ac:dyDescent="0.25">
      <c r="B34" s="378"/>
      <c r="C34" s="47" t="s">
        <v>17</v>
      </c>
      <c r="D34" s="29">
        <v>143.5</v>
      </c>
      <c r="E34" s="33">
        <v>115</v>
      </c>
      <c r="F34" s="33">
        <v>210</v>
      </c>
      <c r="G34" s="33">
        <v>210</v>
      </c>
      <c r="H34" s="190"/>
    </row>
    <row r="35" spans="2:8" ht="27" customHeight="1" x14ac:dyDescent="0.25">
      <c r="B35" s="39" t="s">
        <v>566</v>
      </c>
      <c r="C35" s="315" t="s">
        <v>567</v>
      </c>
      <c r="D35" s="40"/>
      <c r="E35" s="21"/>
      <c r="F35" s="21"/>
      <c r="G35" s="21"/>
      <c r="H35" s="177" t="s">
        <v>565</v>
      </c>
    </row>
    <row r="36" spans="2:8" x14ac:dyDescent="0.25">
      <c r="B36" s="377"/>
      <c r="C36" s="24" t="s">
        <v>15</v>
      </c>
      <c r="D36" s="42">
        <v>0</v>
      </c>
      <c r="E36" s="26">
        <v>0</v>
      </c>
      <c r="F36" s="26">
        <v>0</v>
      </c>
      <c r="G36" s="26">
        <v>0</v>
      </c>
      <c r="H36" s="43"/>
    </row>
    <row r="37" spans="2:8" x14ac:dyDescent="0.25">
      <c r="B37" s="378"/>
      <c r="C37" s="44" t="s">
        <v>16</v>
      </c>
      <c r="D37" s="29"/>
      <c r="E37" s="30"/>
      <c r="F37" s="45"/>
      <c r="G37" s="45"/>
      <c r="H37" s="190"/>
    </row>
    <row r="38" spans="2:8" ht="25.5" x14ac:dyDescent="0.25">
      <c r="B38" s="378"/>
      <c r="C38" s="47" t="s">
        <v>17</v>
      </c>
      <c r="D38" s="29">
        <v>0</v>
      </c>
      <c r="E38" s="33">
        <v>0</v>
      </c>
      <c r="F38" s="33">
        <v>0</v>
      </c>
      <c r="G38" s="33">
        <v>0</v>
      </c>
      <c r="H38" s="190"/>
    </row>
    <row r="39" spans="2:8" ht="21.75" customHeight="1" x14ac:dyDescent="0.25">
      <c r="B39" s="39" t="s">
        <v>568</v>
      </c>
      <c r="C39" s="315" t="s">
        <v>569</v>
      </c>
      <c r="D39" s="40"/>
      <c r="E39" s="21"/>
      <c r="F39" s="21"/>
      <c r="G39" s="21"/>
      <c r="H39" s="177"/>
    </row>
    <row r="40" spans="2:8" x14ac:dyDescent="0.25">
      <c r="B40" s="377"/>
      <c r="C40" s="24" t="s">
        <v>15</v>
      </c>
      <c r="D40" s="42">
        <v>63.4</v>
      </c>
      <c r="E40" s="26">
        <v>67.900000000000006</v>
      </c>
      <c r="F40" s="26">
        <v>70</v>
      </c>
      <c r="G40" s="26">
        <v>70</v>
      </c>
      <c r="H40" s="43"/>
    </row>
    <row r="41" spans="2:8" x14ac:dyDescent="0.25">
      <c r="B41" s="378"/>
      <c r="C41" s="44" t="s">
        <v>16</v>
      </c>
      <c r="D41" s="29"/>
      <c r="E41" s="30"/>
      <c r="F41" s="45"/>
      <c r="G41" s="45"/>
      <c r="H41" s="190"/>
    </row>
    <row r="42" spans="2:8" ht="25.5" x14ac:dyDescent="0.25">
      <c r="B42" s="378"/>
      <c r="C42" s="47" t="s">
        <v>17</v>
      </c>
      <c r="D42" s="29">
        <v>63.4</v>
      </c>
      <c r="E42" s="33">
        <v>67.900000000000006</v>
      </c>
      <c r="F42" s="33">
        <v>70</v>
      </c>
      <c r="G42" s="33">
        <v>70</v>
      </c>
      <c r="H42" s="190"/>
    </row>
    <row r="43" spans="2:8" ht="34.5" customHeight="1" x14ac:dyDescent="0.25">
      <c r="B43" s="39" t="s">
        <v>570</v>
      </c>
      <c r="C43" s="39" t="s">
        <v>571</v>
      </c>
      <c r="D43" s="39"/>
      <c r="E43" s="39"/>
      <c r="F43" s="21"/>
      <c r="G43" s="21"/>
      <c r="H43" s="177" t="s">
        <v>572</v>
      </c>
    </row>
    <row r="44" spans="2:8" x14ac:dyDescent="0.25">
      <c r="B44" s="377"/>
      <c r="C44" s="24" t="s">
        <v>15</v>
      </c>
      <c r="D44" s="42">
        <v>2482</v>
      </c>
      <c r="E44" s="26">
        <v>2482</v>
      </c>
      <c r="F44" s="26">
        <v>2500</v>
      </c>
      <c r="G44" s="26">
        <v>2500</v>
      </c>
      <c r="H44" s="43"/>
    </row>
    <row r="45" spans="2:8" x14ac:dyDescent="0.25">
      <c r="B45" s="378"/>
      <c r="C45" s="44" t="s">
        <v>16</v>
      </c>
      <c r="D45" s="29"/>
      <c r="E45" s="30"/>
      <c r="F45" s="45"/>
      <c r="G45" s="45"/>
      <c r="H45" s="190"/>
    </row>
    <row r="46" spans="2:8" ht="25.5" x14ac:dyDescent="0.25">
      <c r="B46" s="378"/>
      <c r="C46" s="47" t="s">
        <v>17</v>
      </c>
      <c r="D46" s="29">
        <v>2482</v>
      </c>
      <c r="E46" s="33">
        <v>2482</v>
      </c>
      <c r="F46" s="33">
        <v>2500</v>
      </c>
      <c r="G46" s="33">
        <v>2500</v>
      </c>
      <c r="H46" s="190"/>
    </row>
    <row r="47" spans="2:8" x14ac:dyDescent="0.25">
      <c r="B47" s="39" t="s">
        <v>573</v>
      </c>
      <c r="C47" s="39" t="s">
        <v>574</v>
      </c>
      <c r="D47" s="39"/>
      <c r="E47" s="39"/>
      <c r="F47" s="21"/>
      <c r="G47" s="21"/>
      <c r="H47" s="177"/>
    </row>
    <row r="48" spans="2:8" x14ac:dyDescent="0.25">
      <c r="B48" s="377"/>
      <c r="C48" s="24" t="s">
        <v>15</v>
      </c>
      <c r="D48" s="42">
        <v>1015.6</v>
      </c>
      <c r="E48" s="26">
        <v>1145.5999999999999</v>
      </c>
      <c r="F48" s="26">
        <v>1150</v>
      </c>
      <c r="G48" s="26">
        <v>1150</v>
      </c>
      <c r="H48" s="43"/>
    </row>
    <row r="49" spans="2:8" x14ac:dyDescent="0.25">
      <c r="B49" s="378"/>
      <c r="C49" s="44" t="s">
        <v>16</v>
      </c>
      <c r="D49" s="29"/>
      <c r="E49" s="30"/>
      <c r="F49" s="45"/>
      <c r="G49" s="45"/>
      <c r="H49" s="190"/>
    </row>
    <row r="50" spans="2:8" ht="25.5" x14ac:dyDescent="0.25">
      <c r="B50" s="378"/>
      <c r="C50" s="47" t="s">
        <v>17</v>
      </c>
      <c r="D50" s="29">
        <v>1015.6</v>
      </c>
      <c r="E50" s="33">
        <v>1145.5999999999999</v>
      </c>
      <c r="F50" s="33">
        <v>1150</v>
      </c>
      <c r="G50" s="33">
        <v>1150</v>
      </c>
      <c r="H50" s="190"/>
    </row>
    <row r="51" spans="2:8" ht="25.5" x14ac:dyDescent="0.25">
      <c r="B51" s="39" t="s">
        <v>575</v>
      </c>
      <c r="C51" s="358" t="s">
        <v>576</v>
      </c>
      <c r="D51" s="39"/>
      <c r="E51" s="39"/>
      <c r="F51" s="21"/>
      <c r="G51" s="21"/>
      <c r="H51" s="177"/>
    </row>
    <row r="52" spans="2:8" x14ac:dyDescent="0.25">
      <c r="B52" s="377"/>
      <c r="C52" s="24" t="s">
        <v>15</v>
      </c>
      <c r="D52" s="42">
        <v>190.8</v>
      </c>
      <c r="E52" s="26">
        <v>582.4</v>
      </c>
      <c r="F52" s="26">
        <v>582.4</v>
      </c>
      <c r="G52" s="26">
        <v>582.4</v>
      </c>
      <c r="H52" s="43"/>
    </row>
    <row r="53" spans="2:8" x14ac:dyDescent="0.25">
      <c r="B53" s="378"/>
      <c r="C53" s="44" t="s">
        <v>16</v>
      </c>
      <c r="D53" s="29"/>
      <c r="E53" s="30"/>
      <c r="F53" s="45"/>
      <c r="G53" s="45"/>
      <c r="H53" s="190"/>
    </row>
    <row r="54" spans="2:8" ht="25.5" x14ac:dyDescent="0.25">
      <c r="B54" s="378"/>
      <c r="C54" s="47" t="s">
        <v>17</v>
      </c>
      <c r="D54" s="29">
        <v>190.8</v>
      </c>
      <c r="E54" s="33">
        <v>582.4</v>
      </c>
      <c r="F54" s="33">
        <v>582.4</v>
      </c>
      <c r="G54" s="33">
        <v>582.4</v>
      </c>
      <c r="H54" s="190"/>
    </row>
    <row r="55" spans="2:8" x14ac:dyDescent="0.25">
      <c r="B55" s="39" t="s">
        <v>577</v>
      </c>
      <c r="C55" s="39" t="s">
        <v>578</v>
      </c>
      <c r="D55" s="39"/>
      <c r="E55" s="39"/>
      <c r="F55" s="21"/>
      <c r="G55" s="21"/>
      <c r="H55" s="177"/>
    </row>
    <row r="56" spans="2:8" x14ac:dyDescent="0.25">
      <c r="B56" s="377"/>
      <c r="C56" s="24" t="s">
        <v>15</v>
      </c>
      <c r="D56" s="42">
        <v>96.4</v>
      </c>
      <c r="E56" s="26">
        <v>133.30000000000001</v>
      </c>
      <c r="F56" s="26">
        <v>96.4</v>
      </c>
      <c r="G56" s="26">
        <v>96.4</v>
      </c>
      <c r="H56" s="43"/>
    </row>
    <row r="57" spans="2:8" x14ac:dyDescent="0.25">
      <c r="B57" s="378"/>
      <c r="C57" s="44" t="s">
        <v>16</v>
      </c>
      <c r="D57" s="29"/>
      <c r="E57" s="30"/>
      <c r="F57" s="45"/>
      <c r="G57" s="45"/>
      <c r="H57" s="190"/>
    </row>
    <row r="58" spans="2:8" ht="25.5" x14ac:dyDescent="0.25">
      <c r="B58" s="378"/>
      <c r="C58" s="47" t="s">
        <v>17</v>
      </c>
      <c r="D58" s="29">
        <v>96.4</v>
      </c>
      <c r="E58" s="33">
        <v>133.30000000000001</v>
      </c>
      <c r="F58" s="33">
        <v>96.4</v>
      </c>
      <c r="G58" s="33">
        <v>96.4</v>
      </c>
      <c r="H58" s="190"/>
    </row>
    <row r="59" spans="2:8" x14ac:dyDescent="0.25">
      <c r="B59" s="39" t="s">
        <v>579</v>
      </c>
      <c r="C59" s="39" t="s">
        <v>580</v>
      </c>
      <c r="D59" s="39"/>
      <c r="E59" s="39"/>
      <c r="F59" s="21"/>
      <c r="G59" s="21"/>
      <c r="H59" s="177"/>
    </row>
    <row r="60" spans="2:8" x14ac:dyDescent="0.25">
      <c r="B60" s="377"/>
      <c r="C60" s="24" t="s">
        <v>15</v>
      </c>
      <c r="D60" s="42">
        <v>30.8</v>
      </c>
      <c r="E60" s="26">
        <v>38</v>
      </c>
      <c r="F60" s="26">
        <v>30.8</v>
      </c>
      <c r="G60" s="26">
        <v>30</v>
      </c>
      <c r="H60" s="43"/>
    </row>
    <row r="61" spans="2:8" x14ac:dyDescent="0.25">
      <c r="B61" s="378"/>
      <c r="C61" s="44" t="s">
        <v>16</v>
      </c>
      <c r="D61" s="29"/>
      <c r="E61" s="30"/>
      <c r="F61" s="45"/>
      <c r="G61" s="45"/>
      <c r="H61" s="190"/>
    </row>
    <row r="62" spans="2:8" ht="25.5" x14ac:dyDescent="0.25">
      <c r="B62" s="378"/>
      <c r="C62" s="47" t="s">
        <v>17</v>
      </c>
      <c r="D62" s="29">
        <v>30.8</v>
      </c>
      <c r="E62" s="33">
        <v>38</v>
      </c>
      <c r="F62" s="33">
        <v>30.8</v>
      </c>
      <c r="G62" s="33">
        <v>30</v>
      </c>
      <c r="H62" s="190"/>
    </row>
    <row r="63" spans="2:8" x14ac:dyDescent="0.25">
      <c r="B63" s="39" t="s">
        <v>581</v>
      </c>
      <c r="C63" s="315" t="s">
        <v>582</v>
      </c>
      <c r="D63" s="39"/>
      <c r="E63" s="39"/>
      <c r="F63" s="21"/>
      <c r="G63" s="21"/>
      <c r="H63" s="177"/>
    </row>
    <row r="64" spans="2:8" x14ac:dyDescent="0.25">
      <c r="B64" s="377"/>
      <c r="C64" s="24" t="s">
        <v>15</v>
      </c>
      <c r="D64" s="42">
        <v>378.7</v>
      </c>
      <c r="E64" s="26">
        <v>378.7</v>
      </c>
      <c r="F64" s="26">
        <v>378.7</v>
      </c>
      <c r="G64" s="26">
        <v>378.7</v>
      </c>
      <c r="H64" s="43"/>
    </row>
    <row r="65" spans="2:8" x14ac:dyDescent="0.25">
      <c r="B65" s="378"/>
      <c r="C65" s="44" t="s">
        <v>16</v>
      </c>
      <c r="D65" s="29"/>
      <c r="E65" s="30"/>
      <c r="F65" s="45"/>
      <c r="G65" s="45"/>
      <c r="H65" s="190"/>
    </row>
    <row r="66" spans="2:8" ht="25.5" x14ac:dyDescent="0.25">
      <c r="B66" s="378"/>
      <c r="C66" s="47" t="s">
        <v>17</v>
      </c>
      <c r="D66" s="29">
        <v>378.7</v>
      </c>
      <c r="E66" s="33">
        <v>38</v>
      </c>
      <c r="F66" s="33">
        <v>30.8</v>
      </c>
      <c r="G66" s="33">
        <v>378.7</v>
      </c>
      <c r="H66" s="190">
        <v>378.7</v>
      </c>
    </row>
    <row r="67" spans="2:8" x14ac:dyDescent="0.25">
      <c r="B67" s="39" t="s">
        <v>583</v>
      </c>
      <c r="C67" s="315" t="s">
        <v>584</v>
      </c>
      <c r="D67" s="39"/>
      <c r="E67" s="39"/>
      <c r="F67" s="21"/>
      <c r="G67" s="21"/>
      <c r="H67" s="177"/>
    </row>
    <row r="68" spans="2:8" x14ac:dyDescent="0.25">
      <c r="B68" s="377"/>
      <c r="C68" s="24" t="s">
        <v>15</v>
      </c>
      <c r="D68" s="42">
        <v>32.6</v>
      </c>
      <c r="E68" s="26">
        <v>45</v>
      </c>
      <c r="F68" s="26">
        <v>32.6</v>
      </c>
      <c r="G68" s="26">
        <v>32</v>
      </c>
      <c r="H68" s="43"/>
    </row>
    <row r="69" spans="2:8" x14ac:dyDescent="0.25">
      <c r="B69" s="378"/>
      <c r="C69" s="44" t="s">
        <v>16</v>
      </c>
      <c r="D69" s="29"/>
      <c r="E69" s="30"/>
      <c r="F69" s="45"/>
      <c r="G69" s="45"/>
      <c r="H69" s="190"/>
    </row>
    <row r="70" spans="2:8" ht="25.5" x14ac:dyDescent="0.25">
      <c r="B70" s="378"/>
      <c r="C70" s="47" t="s">
        <v>17</v>
      </c>
      <c r="D70" s="29">
        <v>32.6</v>
      </c>
      <c r="E70" s="33">
        <v>45</v>
      </c>
      <c r="F70" s="33">
        <v>32.6</v>
      </c>
      <c r="G70" s="33">
        <v>32</v>
      </c>
      <c r="H70" s="190">
        <v>378.7</v>
      </c>
    </row>
    <row r="71" spans="2:8" ht="25.5" x14ac:dyDescent="0.25">
      <c r="B71" s="39" t="s">
        <v>585</v>
      </c>
      <c r="C71" s="315" t="s">
        <v>586</v>
      </c>
      <c r="D71" s="39"/>
      <c r="E71" s="39"/>
      <c r="F71" s="21"/>
      <c r="G71" s="21"/>
      <c r="H71" s="177" t="s">
        <v>565</v>
      </c>
    </row>
    <row r="72" spans="2:8" x14ac:dyDescent="0.25">
      <c r="B72" s="377"/>
      <c r="C72" s="24" t="s">
        <v>15</v>
      </c>
      <c r="D72" s="42">
        <v>97.6</v>
      </c>
      <c r="E72" s="26">
        <v>102.59</v>
      </c>
      <c r="F72" s="26">
        <v>80</v>
      </c>
      <c r="G72" s="26">
        <v>85</v>
      </c>
      <c r="H72" s="43"/>
    </row>
    <row r="73" spans="2:8" x14ac:dyDescent="0.25">
      <c r="B73" s="378"/>
      <c r="C73" s="44" t="s">
        <v>16</v>
      </c>
      <c r="D73" s="29"/>
      <c r="E73" s="30"/>
      <c r="F73" s="45"/>
      <c r="G73" s="45"/>
      <c r="H73" s="190"/>
    </row>
    <row r="74" spans="2:8" ht="25.5" x14ac:dyDescent="0.25">
      <c r="B74" s="378"/>
      <c r="C74" s="47" t="s">
        <v>17</v>
      </c>
      <c r="D74" s="29">
        <v>50</v>
      </c>
      <c r="E74" s="33">
        <v>70</v>
      </c>
      <c r="F74" s="33">
        <v>80</v>
      </c>
      <c r="G74" s="33">
        <v>85</v>
      </c>
      <c r="H74" s="190"/>
    </row>
    <row r="75" spans="2:8" ht="25.5" x14ac:dyDescent="0.25">
      <c r="B75" s="60"/>
      <c r="C75" s="48" t="s">
        <v>25</v>
      </c>
      <c r="D75" s="49">
        <v>47.6</v>
      </c>
      <c r="E75" s="50">
        <v>32.594000000000001</v>
      </c>
      <c r="F75" s="50">
        <v>0</v>
      </c>
      <c r="G75" s="50">
        <v>0</v>
      </c>
      <c r="H75" s="211"/>
    </row>
    <row r="76" spans="2:8" ht="25.5" x14ac:dyDescent="0.25">
      <c r="B76" s="14" t="s">
        <v>587</v>
      </c>
      <c r="C76" s="14" t="s">
        <v>588</v>
      </c>
      <c r="D76" s="63"/>
      <c r="E76" s="64"/>
      <c r="F76" s="64"/>
      <c r="G76" s="64"/>
      <c r="H76" s="15"/>
    </row>
    <row r="77" spans="2:8" ht="25.5" x14ac:dyDescent="0.25">
      <c r="B77" s="39" t="s">
        <v>589</v>
      </c>
      <c r="C77" s="315" t="s">
        <v>590</v>
      </c>
      <c r="D77" s="39"/>
      <c r="E77" s="39"/>
      <c r="F77" s="21"/>
      <c r="G77" s="21"/>
      <c r="H77" s="177"/>
    </row>
    <row r="78" spans="2:8" x14ac:dyDescent="0.25">
      <c r="B78" s="377"/>
      <c r="C78" s="24" t="s">
        <v>15</v>
      </c>
      <c r="D78" s="42">
        <v>0.5</v>
      </c>
      <c r="E78" s="26">
        <v>0.5</v>
      </c>
      <c r="F78" s="26">
        <v>0.5</v>
      </c>
      <c r="G78" s="26">
        <v>0.5</v>
      </c>
      <c r="H78" s="43"/>
    </row>
    <row r="79" spans="2:8" x14ac:dyDescent="0.25">
      <c r="B79" s="378"/>
      <c r="C79" s="44" t="s">
        <v>16</v>
      </c>
      <c r="D79" s="29"/>
      <c r="E79" s="30"/>
      <c r="F79" s="45"/>
      <c r="G79" s="45"/>
      <c r="H79" s="190"/>
    </row>
    <row r="80" spans="2:8" x14ac:dyDescent="0.25">
      <c r="B80" s="378"/>
      <c r="C80" s="316" t="s">
        <v>39</v>
      </c>
      <c r="D80" s="317">
        <v>0.5</v>
      </c>
      <c r="E80" s="318">
        <v>0.5</v>
      </c>
      <c r="F80" s="318">
        <v>0.5</v>
      </c>
      <c r="G80" s="318">
        <v>0.5</v>
      </c>
      <c r="H80" s="359"/>
    </row>
    <row r="81" spans="2:8" ht="34.5" customHeight="1" x14ac:dyDescent="0.25">
      <c r="B81" s="39" t="s">
        <v>591</v>
      </c>
      <c r="C81" s="315" t="s">
        <v>592</v>
      </c>
      <c r="D81" s="39"/>
      <c r="E81" s="39"/>
      <c r="F81" s="21"/>
      <c r="G81" s="21"/>
      <c r="H81" s="177" t="s">
        <v>593</v>
      </c>
    </row>
    <row r="82" spans="2:8" x14ac:dyDescent="0.25">
      <c r="B82" s="377"/>
      <c r="C82" s="24" t="s">
        <v>15</v>
      </c>
      <c r="D82" s="42">
        <v>0.1</v>
      </c>
      <c r="E82" s="26">
        <v>0.1</v>
      </c>
      <c r="F82" s="26">
        <v>0.1</v>
      </c>
      <c r="G82" s="26">
        <v>0.1</v>
      </c>
      <c r="H82" s="43"/>
    </row>
    <row r="83" spans="2:8" x14ac:dyDescent="0.25">
      <c r="B83" s="378"/>
      <c r="C83" s="44" t="s">
        <v>16</v>
      </c>
      <c r="D83" s="29"/>
      <c r="E83" s="30"/>
      <c r="F83" s="45"/>
      <c r="G83" s="45"/>
      <c r="H83" s="190"/>
    </row>
    <row r="84" spans="2:8" x14ac:dyDescent="0.25">
      <c r="B84" s="378"/>
      <c r="C84" s="316" t="s">
        <v>39</v>
      </c>
      <c r="D84" s="317">
        <v>0.1</v>
      </c>
      <c r="E84" s="318">
        <v>0.1</v>
      </c>
      <c r="F84" s="318">
        <v>0.1</v>
      </c>
      <c r="G84" s="318">
        <v>0.1</v>
      </c>
      <c r="H84" s="359"/>
    </row>
    <row r="85" spans="2:8" ht="34.5" customHeight="1" x14ac:dyDescent="0.25">
      <c r="B85" s="39" t="s">
        <v>594</v>
      </c>
      <c r="C85" s="315" t="s">
        <v>595</v>
      </c>
      <c r="D85" s="39"/>
      <c r="E85" s="39"/>
      <c r="F85" s="21"/>
      <c r="G85" s="21"/>
      <c r="H85" s="177" t="s">
        <v>593</v>
      </c>
    </row>
    <row r="86" spans="2:8" x14ac:dyDescent="0.25">
      <c r="B86" s="377"/>
      <c r="C86" s="24" t="s">
        <v>15</v>
      </c>
      <c r="D86" s="42">
        <v>8.2279999999999998</v>
      </c>
      <c r="E86" s="26">
        <v>8.2279999999999998</v>
      </c>
      <c r="F86" s="26">
        <v>8.2279999999999998</v>
      </c>
      <c r="G86" s="26">
        <v>8.2279999999999998</v>
      </c>
      <c r="H86" s="43"/>
    </row>
    <row r="87" spans="2:8" x14ac:dyDescent="0.25">
      <c r="B87" s="378"/>
      <c r="C87" s="44" t="s">
        <v>16</v>
      </c>
      <c r="D87" s="29"/>
      <c r="E87" s="30"/>
      <c r="F87" s="45"/>
      <c r="G87" s="45"/>
      <c r="H87" s="190"/>
    </row>
    <row r="88" spans="2:8" x14ac:dyDescent="0.25">
      <c r="B88" s="378"/>
      <c r="C88" s="316" t="s">
        <v>39</v>
      </c>
      <c r="D88" s="317">
        <v>8.23</v>
      </c>
      <c r="E88" s="318">
        <v>8.23</v>
      </c>
      <c r="F88" s="318">
        <v>8.23</v>
      </c>
      <c r="G88" s="318">
        <v>8.23</v>
      </c>
      <c r="H88" s="359"/>
    </row>
    <row r="89" spans="2:8" x14ac:dyDescent="0.25">
      <c r="B89" s="39" t="s">
        <v>596</v>
      </c>
      <c r="C89" s="315" t="s">
        <v>597</v>
      </c>
      <c r="D89" s="39"/>
      <c r="E89" s="39"/>
      <c r="F89" s="21"/>
      <c r="G89" s="21"/>
      <c r="H89" s="359" t="s">
        <v>593</v>
      </c>
    </row>
    <row r="90" spans="2:8" x14ac:dyDescent="0.25">
      <c r="B90" s="377"/>
      <c r="C90" s="24" t="s">
        <v>15</v>
      </c>
      <c r="D90" s="42">
        <v>25.5</v>
      </c>
      <c r="E90" s="26">
        <v>25.5</v>
      </c>
      <c r="F90" s="26">
        <v>25.5</v>
      </c>
      <c r="G90" s="26">
        <v>25.5</v>
      </c>
      <c r="H90" s="43"/>
    </row>
    <row r="91" spans="2:8" x14ac:dyDescent="0.25">
      <c r="B91" s="378"/>
      <c r="C91" s="44" t="s">
        <v>16</v>
      </c>
      <c r="D91" s="29"/>
      <c r="E91" s="30"/>
      <c r="F91" s="45"/>
      <c r="G91" s="45"/>
      <c r="H91" s="190"/>
    </row>
    <row r="92" spans="2:8" x14ac:dyDescent="0.25">
      <c r="B92" s="378"/>
      <c r="C92" s="316" t="s">
        <v>39</v>
      </c>
      <c r="D92" s="317">
        <v>25.5</v>
      </c>
      <c r="E92" s="318">
        <v>25.5</v>
      </c>
      <c r="F92" s="318">
        <v>25.5</v>
      </c>
      <c r="G92" s="318">
        <v>25.5</v>
      </c>
      <c r="H92" s="359"/>
    </row>
    <row r="93" spans="2:8" x14ac:dyDescent="0.25">
      <c r="B93" s="39" t="s">
        <v>598</v>
      </c>
      <c r="C93" s="315" t="s">
        <v>599</v>
      </c>
      <c r="D93" s="39"/>
      <c r="E93" s="39"/>
      <c r="F93" s="21"/>
      <c r="G93" s="21"/>
      <c r="H93" s="177" t="s">
        <v>593</v>
      </c>
    </row>
    <row r="94" spans="2:8" x14ac:dyDescent="0.25">
      <c r="B94" s="377"/>
      <c r="C94" s="24" t="s">
        <v>15</v>
      </c>
      <c r="D94" s="42">
        <v>4</v>
      </c>
      <c r="E94" s="26">
        <v>4</v>
      </c>
      <c r="F94" s="26">
        <v>4</v>
      </c>
      <c r="G94" s="26">
        <v>4</v>
      </c>
      <c r="H94" s="43"/>
    </row>
    <row r="95" spans="2:8" x14ac:dyDescent="0.25">
      <c r="B95" s="378"/>
      <c r="C95" s="44" t="s">
        <v>16</v>
      </c>
      <c r="D95" s="29"/>
      <c r="E95" s="30"/>
      <c r="F95" s="45"/>
      <c r="G95" s="45"/>
      <c r="H95" s="190"/>
    </row>
    <row r="96" spans="2:8" x14ac:dyDescent="0.25">
      <c r="B96" s="378"/>
      <c r="C96" s="316" t="s">
        <v>39</v>
      </c>
      <c r="D96" s="317">
        <v>4</v>
      </c>
      <c r="E96" s="318">
        <v>4</v>
      </c>
      <c r="F96" s="318">
        <v>4</v>
      </c>
      <c r="G96" s="318">
        <v>4</v>
      </c>
      <c r="H96" s="359"/>
    </row>
    <row r="97" spans="2:8" x14ac:dyDescent="0.25">
      <c r="B97" s="39" t="s">
        <v>600</v>
      </c>
      <c r="C97" s="315" t="s">
        <v>601</v>
      </c>
      <c r="D97" s="40"/>
      <c r="E97" s="21"/>
      <c r="F97" s="21"/>
      <c r="G97" s="21"/>
      <c r="H97" s="177" t="s">
        <v>593</v>
      </c>
    </row>
    <row r="98" spans="2:8" x14ac:dyDescent="0.25">
      <c r="B98" s="377"/>
      <c r="C98" s="24" t="s">
        <v>15</v>
      </c>
      <c r="D98" s="42">
        <v>11.9</v>
      </c>
      <c r="E98" s="26">
        <v>11.9</v>
      </c>
      <c r="F98" s="26">
        <v>11.9</v>
      </c>
      <c r="G98" s="26">
        <v>11.9</v>
      </c>
      <c r="H98" s="43"/>
    </row>
    <row r="99" spans="2:8" x14ac:dyDescent="0.25">
      <c r="B99" s="378"/>
      <c r="C99" s="44" t="s">
        <v>16</v>
      </c>
      <c r="E99" s="30"/>
      <c r="F99" s="45"/>
      <c r="G99" s="45"/>
      <c r="H99" s="190"/>
    </row>
    <row r="100" spans="2:8" ht="25.5" x14ac:dyDescent="0.25">
      <c r="B100" s="378"/>
      <c r="C100" s="47" t="s">
        <v>17</v>
      </c>
      <c r="D100" s="29">
        <v>11.9</v>
      </c>
      <c r="E100" s="77">
        <v>11.9</v>
      </c>
      <c r="F100" s="77">
        <v>11.9</v>
      </c>
      <c r="G100" s="77">
        <v>11.9</v>
      </c>
      <c r="H100" s="190"/>
    </row>
    <row r="101" spans="2:8" x14ac:dyDescent="0.25">
      <c r="B101" s="39" t="s">
        <v>602</v>
      </c>
      <c r="C101" s="319" t="s">
        <v>603</v>
      </c>
      <c r="D101" s="40"/>
      <c r="E101" s="265"/>
      <c r="F101" s="21"/>
      <c r="G101" s="21"/>
      <c r="H101" s="177" t="s">
        <v>593</v>
      </c>
    </row>
    <row r="102" spans="2:8" x14ac:dyDescent="0.25">
      <c r="B102" s="423"/>
      <c r="C102" s="24" t="s">
        <v>15</v>
      </c>
      <c r="D102" s="42">
        <v>23.4</v>
      </c>
      <c r="E102" s="26">
        <v>19.899999999999999</v>
      </c>
      <c r="F102" s="26">
        <v>24</v>
      </c>
      <c r="G102" s="26">
        <v>24</v>
      </c>
      <c r="H102" s="43"/>
    </row>
    <row r="103" spans="2:8" x14ac:dyDescent="0.25">
      <c r="B103" s="424"/>
      <c r="C103" s="44" t="s">
        <v>16</v>
      </c>
      <c r="D103" s="29"/>
      <c r="E103" s="30"/>
      <c r="F103" s="45"/>
      <c r="G103" s="45"/>
      <c r="H103" s="190"/>
    </row>
    <row r="104" spans="2:8" ht="25.5" x14ac:dyDescent="0.25">
      <c r="B104" s="425"/>
      <c r="C104" s="47" t="s">
        <v>17</v>
      </c>
      <c r="D104" s="29">
        <v>23.4</v>
      </c>
      <c r="E104" s="77">
        <v>19.899999999999999</v>
      </c>
      <c r="F104" s="77">
        <v>24</v>
      </c>
      <c r="G104" s="77">
        <v>24</v>
      </c>
      <c r="H104" s="190"/>
    </row>
    <row r="105" spans="2:8" ht="25.5" x14ac:dyDescent="0.25">
      <c r="B105" s="39" t="s">
        <v>604</v>
      </c>
      <c r="C105" s="319" t="s">
        <v>605</v>
      </c>
      <c r="D105" s="40"/>
      <c r="E105" s="265"/>
      <c r="F105" s="21"/>
      <c r="G105" s="21"/>
      <c r="H105" s="177"/>
    </row>
    <row r="106" spans="2:8" x14ac:dyDescent="0.25">
      <c r="B106" s="423"/>
      <c r="C106" s="24" t="s">
        <v>15</v>
      </c>
      <c r="D106" s="42">
        <v>0</v>
      </c>
      <c r="E106" s="26">
        <v>0</v>
      </c>
      <c r="F106" s="26">
        <v>0</v>
      </c>
      <c r="G106" s="26">
        <v>0</v>
      </c>
      <c r="H106" s="43"/>
    </row>
    <row r="107" spans="2:8" x14ac:dyDescent="0.25">
      <c r="B107" s="424"/>
      <c r="C107" s="44" t="s">
        <v>16</v>
      </c>
      <c r="D107" s="29"/>
      <c r="E107" s="30"/>
      <c r="F107" s="45"/>
      <c r="G107" s="45"/>
      <c r="H107" s="190"/>
    </row>
    <row r="108" spans="2:8" x14ac:dyDescent="0.25">
      <c r="B108" s="447"/>
      <c r="C108" s="316" t="s">
        <v>39</v>
      </c>
      <c r="D108" s="317">
        <v>0</v>
      </c>
      <c r="E108" s="318">
        <v>0</v>
      </c>
      <c r="F108" s="318">
        <v>0</v>
      </c>
      <c r="G108" s="318">
        <v>0</v>
      </c>
      <c r="H108" s="359"/>
    </row>
    <row r="109" spans="2:8" ht="33" customHeight="1" x14ac:dyDescent="0.25">
      <c r="B109" s="39" t="s">
        <v>606</v>
      </c>
      <c r="C109" s="264" t="s">
        <v>607</v>
      </c>
      <c r="D109" s="40"/>
      <c r="E109" s="265"/>
      <c r="F109" s="21"/>
      <c r="G109" s="21"/>
      <c r="H109" s="177"/>
    </row>
    <row r="110" spans="2:8" ht="12.75" customHeight="1" x14ac:dyDescent="0.25">
      <c r="B110" s="423"/>
      <c r="C110" s="24" t="s">
        <v>15</v>
      </c>
      <c r="D110" s="42">
        <v>1166.5999999999999</v>
      </c>
      <c r="E110" s="26">
        <v>1298.9000000000001</v>
      </c>
      <c r="F110" s="26">
        <v>1300</v>
      </c>
      <c r="G110" s="26">
        <v>1300</v>
      </c>
      <c r="H110" s="43"/>
    </row>
    <row r="111" spans="2:8" x14ac:dyDescent="0.25">
      <c r="B111" s="424"/>
      <c r="C111" s="44" t="s">
        <v>16</v>
      </c>
      <c r="D111" s="29"/>
      <c r="E111" s="30"/>
      <c r="F111" s="45"/>
      <c r="G111" s="45"/>
      <c r="H111" s="190"/>
    </row>
    <row r="112" spans="2:8" ht="25.5" x14ac:dyDescent="0.25">
      <c r="B112" s="425"/>
      <c r="C112" s="47" t="s">
        <v>17</v>
      </c>
      <c r="D112" s="100">
        <v>64.3</v>
      </c>
      <c r="E112" s="33">
        <v>0</v>
      </c>
      <c r="F112" s="72">
        <v>0</v>
      </c>
      <c r="G112" s="72">
        <v>0</v>
      </c>
      <c r="H112" s="190"/>
    </row>
    <row r="113" spans="2:8" x14ac:dyDescent="0.25">
      <c r="B113" s="292"/>
      <c r="C113" s="316" t="s">
        <v>39</v>
      </c>
      <c r="D113" s="317">
        <v>1102.3</v>
      </c>
      <c r="E113" s="318">
        <v>1289.9000000000001</v>
      </c>
      <c r="F113" s="318">
        <v>1300</v>
      </c>
      <c r="G113" s="318">
        <v>1300</v>
      </c>
      <c r="H113" s="359"/>
    </row>
    <row r="114" spans="2:8" ht="27.75" customHeight="1" x14ac:dyDescent="0.25">
      <c r="B114" s="39" t="s">
        <v>608</v>
      </c>
      <c r="C114" s="264" t="s">
        <v>609</v>
      </c>
      <c r="D114" s="40"/>
      <c r="E114" s="265"/>
      <c r="F114" s="21"/>
      <c r="G114" s="21"/>
      <c r="H114" s="177"/>
    </row>
    <row r="115" spans="2:8" ht="12.75" customHeight="1" x14ac:dyDescent="0.25">
      <c r="B115" s="423"/>
      <c r="C115" s="24" t="s">
        <v>15</v>
      </c>
      <c r="D115" s="42">
        <v>24.8</v>
      </c>
      <c r="E115" s="26">
        <v>0</v>
      </c>
      <c r="F115" s="26">
        <v>25</v>
      </c>
      <c r="G115" s="26">
        <v>25</v>
      </c>
      <c r="H115" s="43"/>
    </row>
    <row r="116" spans="2:8" ht="12.75" customHeight="1" x14ac:dyDescent="0.25">
      <c r="B116" s="424"/>
      <c r="C116" s="44" t="s">
        <v>16</v>
      </c>
      <c r="D116" s="29"/>
      <c r="E116" s="2"/>
      <c r="F116" s="45"/>
      <c r="G116" s="30"/>
      <c r="H116" s="190"/>
    </row>
    <row r="117" spans="2:8" ht="25.5" x14ac:dyDescent="0.25">
      <c r="B117" s="424"/>
      <c r="C117" s="47" t="s">
        <v>17</v>
      </c>
      <c r="D117" s="100">
        <v>0</v>
      </c>
      <c r="E117" s="33">
        <v>0</v>
      </c>
      <c r="F117" s="33">
        <v>0</v>
      </c>
      <c r="G117" s="33">
        <v>0</v>
      </c>
      <c r="H117" s="190"/>
    </row>
    <row r="118" spans="2:8" x14ac:dyDescent="0.25">
      <c r="B118" s="448"/>
      <c r="C118" s="245" t="s">
        <v>39</v>
      </c>
      <c r="D118" s="246">
        <v>24.8</v>
      </c>
      <c r="E118" s="374">
        <v>0</v>
      </c>
      <c r="F118" s="375">
        <v>25</v>
      </c>
      <c r="G118" s="247">
        <v>25</v>
      </c>
      <c r="H118" s="359"/>
    </row>
    <row r="119" spans="2:8" ht="23.25" customHeight="1" x14ac:dyDescent="0.25">
      <c r="B119" s="39" t="s">
        <v>610</v>
      </c>
      <c r="C119" s="264" t="s">
        <v>611</v>
      </c>
      <c r="D119" s="40"/>
      <c r="E119" s="265"/>
      <c r="F119" s="21"/>
      <c r="G119" s="21"/>
      <c r="H119" s="177"/>
    </row>
    <row r="120" spans="2:8" ht="12.75" customHeight="1" x14ac:dyDescent="0.25">
      <c r="B120" s="423"/>
      <c r="C120" s="24" t="s">
        <v>15</v>
      </c>
      <c r="D120" s="42">
        <v>0</v>
      </c>
      <c r="E120" s="26">
        <v>0</v>
      </c>
      <c r="F120" s="26">
        <v>0</v>
      </c>
      <c r="G120" s="26">
        <v>0</v>
      </c>
      <c r="H120" s="43"/>
    </row>
    <row r="121" spans="2:8" x14ac:dyDescent="0.25">
      <c r="B121" s="424"/>
      <c r="C121" s="44" t="s">
        <v>16</v>
      </c>
      <c r="D121" s="29"/>
      <c r="E121" s="2"/>
      <c r="F121" s="45"/>
      <c r="G121" s="30"/>
      <c r="H121" s="190"/>
    </row>
    <row r="122" spans="2:8" ht="25.5" x14ac:dyDescent="0.25">
      <c r="B122" s="425"/>
      <c r="C122" s="47" t="s">
        <v>17</v>
      </c>
      <c r="D122" s="100">
        <v>0</v>
      </c>
      <c r="E122" s="33">
        <v>0</v>
      </c>
      <c r="F122" s="72">
        <v>0</v>
      </c>
      <c r="G122" s="72">
        <v>0</v>
      </c>
      <c r="H122" s="190"/>
    </row>
    <row r="123" spans="2:8" ht="28.5" customHeight="1" x14ac:dyDescent="0.25">
      <c r="B123" s="39" t="s">
        <v>612</v>
      </c>
      <c r="C123" s="315" t="s">
        <v>613</v>
      </c>
      <c r="D123" s="40"/>
      <c r="E123" s="265"/>
      <c r="F123" s="21"/>
      <c r="G123" s="21"/>
      <c r="H123" s="177"/>
    </row>
    <row r="124" spans="2:8" ht="12.75" customHeight="1" x14ac:dyDescent="0.25">
      <c r="B124" s="423"/>
      <c r="C124" s="24" t="s">
        <v>15</v>
      </c>
      <c r="D124" s="42">
        <v>37.799999999999997</v>
      </c>
      <c r="E124" s="26">
        <v>50</v>
      </c>
      <c r="F124" s="26">
        <v>37.799999999999997</v>
      </c>
      <c r="G124" s="26">
        <v>37.799999999999997</v>
      </c>
      <c r="H124" s="43"/>
    </row>
    <row r="125" spans="2:8" x14ac:dyDescent="0.25">
      <c r="B125" s="424"/>
      <c r="C125" s="44" t="s">
        <v>16</v>
      </c>
      <c r="D125" s="29"/>
      <c r="E125" s="2"/>
      <c r="F125" s="45"/>
      <c r="G125" s="30"/>
      <c r="H125" s="190"/>
    </row>
    <row r="126" spans="2:8" ht="25.5" x14ac:dyDescent="0.25">
      <c r="B126" s="425"/>
      <c r="C126" s="47" t="s">
        <v>17</v>
      </c>
      <c r="D126" s="100">
        <v>37.799999999999997</v>
      </c>
      <c r="E126" s="33">
        <v>50</v>
      </c>
      <c r="F126" s="72">
        <v>37.799999999999997</v>
      </c>
      <c r="G126" s="72">
        <v>37.799999999999997</v>
      </c>
      <c r="H126" s="190"/>
    </row>
    <row r="127" spans="2:8" ht="28.5" customHeight="1" x14ac:dyDescent="0.25">
      <c r="B127" s="39" t="s">
        <v>614</v>
      </c>
      <c r="C127" s="315" t="s">
        <v>615</v>
      </c>
      <c r="D127" s="40"/>
      <c r="E127" s="265"/>
      <c r="F127" s="21"/>
      <c r="G127" s="21"/>
      <c r="H127" s="177"/>
    </row>
    <row r="128" spans="2:8" ht="12.75" customHeight="1" x14ac:dyDescent="0.25">
      <c r="B128" s="423"/>
      <c r="C128" s="24" t="s">
        <v>15</v>
      </c>
      <c r="D128" s="42">
        <v>15</v>
      </c>
      <c r="E128" s="248">
        <v>15</v>
      </c>
      <c r="F128" s="248">
        <v>15</v>
      </c>
      <c r="G128" s="248">
        <v>15</v>
      </c>
      <c r="H128" s="43"/>
    </row>
    <row r="129" spans="2:8" x14ac:dyDescent="0.25">
      <c r="B129" s="424"/>
      <c r="C129" s="44" t="s">
        <v>16</v>
      </c>
      <c r="D129" s="29"/>
      <c r="E129" s="320"/>
      <c r="F129" s="321"/>
      <c r="G129" s="322"/>
      <c r="H129" s="190"/>
    </row>
    <row r="130" spans="2:8" ht="25.5" x14ac:dyDescent="0.25">
      <c r="B130" s="424"/>
      <c r="C130" s="47" t="s">
        <v>17</v>
      </c>
      <c r="D130" s="100">
        <v>15</v>
      </c>
      <c r="E130" s="33">
        <v>15</v>
      </c>
      <c r="F130" s="33">
        <v>15</v>
      </c>
      <c r="G130" s="33">
        <v>15</v>
      </c>
      <c r="H130" s="190"/>
    </row>
    <row r="131" spans="2:8" ht="28.5" customHeight="1" x14ac:dyDescent="0.25">
      <c r="B131" s="39" t="s">
        <v>616</v>
      </c>
      <c r="C131" s="264" t="s">
        <v>617</v>
      </c>
      <c r="D131" s="40"/>
      <c r="E131" s="265"/>
      <c r="F131" s="21"/>
      <c r="G131" s="21"/>
      <c r="H131" s="177"/>
    </row>
    <row r="132" spans="2:8" ht="12.75" customHeight="1" x14ac:dyDescent="0.25">
      <c r="B132" s="423"/>
      <c r="C132" s="24" t="s">
        <v>15</v>
      </c>
      <c r="D132" s="42">
        <v>268</v>
      </c>
      <c r="E132" s="248">
        <v>0</v>
      </c>
      <c r="F132" s="248">
        <v>0</v>
      </c>
      <c r="G132" s="248">
        <v>0</v>
      </c>
      <c r="H132" s="43"/>
    </row>
    <row r="133" spans="2:8" x14ac:dyDescent="0.25">
      <c r="B133" s="424"/>
      <c r="C133" s="44" t="s">
        <v>16</v>
      </c>
      <c r="D133" s="29"/>
      <c r="E133" s="320"/>
      <c r="F133" s="321"/>
      <c r="G133" s="322"/>
      <c r="H133" s="190"/>
    </row>
    <row r="134" spans="2:8" ht="25.5" x14ac:dyDescent="0.25">
      <c r="B134" s="424"/>
      <c r="C134" s="47" t="s">
        <v>17</v>
      </c>
      <c r="D134" s="100">
        <v>0</v>
      </c>
      <c r="E134" s="33"/>
      <c r="F134" s="33"/>
      <c r="G134" s="33"/>
      <c r="H134" s="190"/>
    </row>
    <row r="135" spans="2:8" x14ac:dyDescent="0.25">
      <c r="B135" s="448"/>
      <c r="C135" s="91" t="s">
        <v>39</v>
      </c>
      <c r="D135" s="202">
        <v>268</v>
      </c>
      <c r="E135" s="342">
        <v>0</v>
      </c>
      <c r="F135" s="345">
        <v>0</v>
      </c>
      <c r="G135" s="131">
        <v>0</v>
      </c>
      <c r="H135" s="203"/>
    </row>
    <row r="136" spans="2:8" ht="28.5" customHeight="1" x14ac:dyDescent="0.25">
      <c r="B136" s="39" t="s">
        <v>618</v>
      </c>
      <c r="C136" s="264" t="s">
        <v>619</v>
      </c>
      <c r="D136" s="40"/>
      <c r="E136" s="265"/>
      <c r="F136" s="265"/>
      <c r="G136" s="265"/>
      <c r="H136" s="177"/>
    </row>
    <row r="137" spans="2:8" ht="12.75" customHeight="1" x14ac:dyDescent="0.25">
      <c r="B137" s="423"/>
      <c r="C137" s="24" t="s">
        <v>15</v>
      </c>
      <c r="D137" s="42">
        <v>39.299999999999997</v>
      </c>
      <c r="E137" s="248">
        <v>0</v>
      </c>
      <c r="F137" s="248">
        <v>1</v>
      </c>
      <c r="G137" s="248">
        <v>1</v>
      </c>
      <c r="H137" s="43"/>
    </row>
    <row r="138" spans="2:8" x14ac:dyDescent="0.25">
      <c r="B138" s="424"/>
      <c r="C138" s="44" t="s">
        <v>16</v>
      </c>
      <c r="D138" s="29"/>
      <c r="E138" s="2"/>
      <c r="F138" s="45"/>
      <c r="G138" s="30"/>
      <c r="H138" s="190"/>
    </row>
    <row r="139" spans="2:8" ht="25.5" x14ac:dyDescent="0.25">
      <c r="B139" s="425"/>
      <c r="C139" s="47" t="s">
        <v>17</v>
      </c>
      <c r="D139" s="100">
        <v>39.299999999999997</v>
      </c>
      <c r="E139" s="33">
        <v>0</v>
      </c>
      <c r="F139" s="72">
        <v>1</v>
      </c>
      <c r="G139" s="72">
        <v>1</v>
      </c>
      <c r="H139" s="190"/>
    </row>
    <row r="140" spans="2:8" x14ac:dyDescent="0.25">
      <c r="B140" s="39" t="s">
        <v>620</v>
      </c>
      <c r="C140" s="20" t="s">
        <v>621</v>
      </c>
      <c r="D140" s="40"/>
      <c r="E140" s="21"/>
      <c r="F140" s="21"/>
      <c r="G140" s="21"/>
      <c r="H140" s="177" t="s">
        <v>622</v>
      </c>
    </row>
    <row r="141" spans="2:8" x14ac:dyDescent="0.25">
      <c r="B141" s="385"/>
      <c r="C141" s="24" t="s">
        <v>15</v>
      </c>
      <c r="D141" s="42">
        <v>0</v>
      </c>
      <c r="E141" s="26">
        <v>0</v>
      </c>
      <c r="F141" s="26">
        <v>0</v>
      </c>
      <c r="G141" s="26">
        <v>0</v>
      </c>
      <c r="H141" s="43"/>
    </row>
    <row r="142" spans="2:8" x14ac:dyDescent="0.25">
      <c r="B142" s="385"/>
      <c r="C142" s="44" t="s">
        <v>16</v>
      </c>
      <c r="D142" s="29"/>
      <c r="E142" s="30"/>
      <c r="F142" s="45"/>
      <c r="G142" s="45"/>
      <c r="H142" s="190"/>
    </row>
    <row r="143" spans="2:8" ht="25.5" x14ac:dyDescent="0.25">
      <c r="B143" s="385"/>
      <c r="C143" s="47" t="s">
        <v>17</v>
      </c>
      <c r="D143" s="29">
        <v>0</v>
      </c>
      <c r="E143" s="33">
        <v>0</v>
      </c>
      <c r="F143" s="33">
        <v>0</v>
      </c>
      <c r="G143" s="33">
        <v>0</v>
      </c>
      <c r="H143" s="190"/>
    </row>
    <row r="144" spans="2:8" ht="32.25" customHeight="1" x14ac:dyDescent="0.25">
      <c r="B144" s="39" t="s">
        <v>623</v>
      </c>
      <c r="C144" s="113" t="s">
        <v>624</v>
      </c>
      <c r="D144" s="68"/>
      <c r="E144" s="21"/>
      <c r="F144" s="40"/>
      <c r="G144" s="40"/>
      <c r="H144" s="69" t="s">
        <v>625</v>
      </c>
    </row>
    <row r="145" spans="2:8" x14ac:dyDescent="0.25">
      <c r="B145" s="377"/>
      <c r="C145" s="24" t="s">
        <v>15</v>
      </c>
      <c r="D145" s="70">
        <v>0.5</v>
      </c>
      <c r="E145" s="26">
        <v>0.5</v>
      </c>
      <c r="F145" s="42">
        <v>0.5</v>
      </c>
      <c r="G145" s="42">
        <v>0.5</v>
      </c>
      <c r="H145" s="11"/>
    </row>
    <row r="146" spans="2:8" x14ac:dyDescent="0.25">
      <c r="B146" s="378"/>
      <c r="C146" s="44" t="s">
        <v>16</v>
      </c>
      <c r="D146" s="71"/>
      <c r="E146" s="72"/>
      <c r="F146" s="29"/>
      <c r="G146" s="29"/>
      <c r="H146" s="67"/>
    </row>
    <row r="147" spans="2:8" ht="25.5" x14ac:dyDescent="0.25">
      <c r="B147" s="378"/>
      <c r="C147" s="47" t="s">
        <v>17</v>
      </c>
      <c r="D147" s="71">
        <v>0.5</v>
      </c>
      <c r="E147" s="33">
        <v>0.5</v>
      </c>
      <c r="F147" s="33">
        <v>0.5</v>
      </c>
      <c r="G147" s="33">
        <v>0.5</v>
      </c>
      <c r="H147" s="67"/>
    </row>
    <row r="148" spans="2:8" ht="26.25" customHeight="1" x14ac:dyDescent="0.25">
      <c r="B148" s="39" t="s">
        <v>626</v>
      </c>
      <c r="C148" s="20" t="s">
        <v>627</v>
      </c>
      <c r="D148" s="68"/>
      <c r="E148" s="21"/>
      <c r="F148" s="40"/>
      <c r="G148" s="40"/>
      <c r="H148" s="69" t="s">
        <v>628</v>
      </c>
    </row>
    <row r="149" spans="2:8" x14ac:dyDescent="0.25">
      <c r="B149" s="377"/>
      <c r="C149" s="24" t="s">
        <v>15</v>
      </c>
      <c r="D149" s="70">
        <v>0</v>
      </c>
      <c r="E149" s="26">
        <v>200</v>
      </c>
      <c r="F149" s="42">
        <v>0</v>
      </c>
      <c r="G149" s="42">
        <v>0</v>
      </c>
      <c r="H149" s="11"/>
    </row>
    <row r="150" spans="2:8" x14ac:dyDescent="0.25">
      <c r="B150" s="378"/>
      <c r="C150" s="44" t="s">
        <v>16</v>
      </c>
      <c r="D150" s="71"/>
      <c r="E150" s="72"/>
      <c r="F150" s="29"/>
      <c r="G150" s="29"/>
      <c r="H150" s="67"/>
    </row>
    <row r="151" spans="2:8" ht="25.5" x14ac:dyDescent="0.25">
      <c r="B151" s="378"/>
      <c r="C151" s="47" t="s">
        <v>17</v>
      </c>
      <c r="D151" s="71">
        <v>0</v>
      </c>
      <c r="E151" s="77">
        <v>200</v>
      </c>
      <c r="F151" s="78">
        <v>0</v>
      </c>
      <c r="G151" s="78">
        <v>0</v>
      </c>
      <c r="H151" s="67"/>
    </row>
    <row r="152" spans="2:8" ht="24.75" customHeight="1" x14ac:dyDescent="0.25">
      <c r="B152" s="39" t="s">
        <v>629</v>
      </c>
      <c r="C152" s="357" t="s">
        <v>630</v>
      </c>
      <c r="D152" s="68"/>
      <c r="E152" s="21"/>
      <c r="F152" s="40"/>
      <c r="G152" s="40"/>
      <c r="H152" s="69" t="s">
        <v>631</v>
      </c>
    </row>
    <row r="153" spans="2:8" x14ac:dyDescent="0.25">
      <c r="B153" s="377"/>
      <c r="C153" s="24" t="s">
        <v>15</v>
      </c>
      <c r="D153" s="70">
        <v>10</v>
      </c>
      <c r="E153" s="26">
        <v>10</v>
      </c>
      <c r="F153" s="26">
        <v>10</v>
      </c>
      <c r="G153" s="26">
        <v>10</v>
      </c>
      <c r="H153" s="11"/>
    </row>
    <row r="154" spans="2:8" x14ac:dyDescent="0.25">
      <c r="B154" s="378"/>
      <c r="C154" s="44" t="s">
        <v>16</v>
      </c>
      <c r="D154" s="71"/>
      <c r="E154" s="72"/>
      <c r="F154" s="29"/>
      <c r="G154" s="29"/>
      <c r="H154" s="67"/>
    </row>
    <row r="155" spans="2:8" ht="25.5" x14ac:dyDescent="0.25">
      <c r="B155" s="378"/>
      <c r="C155" s="47" t="s">
        <v>17</v>
      </c>
      <c r="D155" s="71">
        <v>10</v>
      </c>
      <c r="E155" s="77">
        <v>10</v>
      </c>
      <c r="F155" s="77">
        <v>10</v>
      </c>
      <c r="G155" s="77">
        <v>10</v>
      </c>
      <c r="H155" s="67"/>
    </row>
    <row r="156" spans="2:8" x14ac:dyDescent="0.25">
      <c r="B156" s="39" t="s">
        <v>632</v>
      </c>
      <c r="C156" s="357" t="s">
        <v>633</v>
      </c>
      <c r="D156" s="68"/>
      <c r="E156" s="21"/>
      <c r="F156" s="40"/>
      <c r="G156" s="40"/>
      <c r="H156" s="69"/>
    </row>
    <row r="157" spans="2:8" x14ac:dyDescent="0.25">
      <c r="B157" s="377"/>
      <c r="C157" s="24" t="s">
        <v>15</v>
      </c>
      <c r="D157" s="70">
        <v>0</v>
      </c>
      <c r="E157" s="26">
        <v>0</v>
      </c>
      <c r="F157" s="26">
        <v>0</v>
      </c>
      <c r="G157" s="26">
        <v>0</v>
      </c>
      <c r="H157" s="11"/>
    </row>
    <row r="158" spans="2:8" x14ac:dyDescent="0.25">
      <c r="B158" s="378"/>
      <c r="C158" s="44" t="s">
        <v>16</v>
      </c>
      <c r="D158" s="71"/>
      <c r="E158" s="77"/>
      <c r="F158" s="78"/>
      <c r="G158" s="78"/>
      <c r="H158" s="67"/>
    </row>
    <row r="159" spans="2:8" ht="25.5" x14ac:dyDescent="0.25">
      <c r="B159" s="378"/>
      <c r="C159" s="47" t="s">
        <v>17</v>
      </c>
      <c r="D159" s="71">
        <v>0</v>
      </c>
      <c r="E159" s="77">
        <v>0</v>
      </c>
      <c r="F159" s="77">
        <v>0</v>
      </c>
      <c r="G159" s="77">
        <v>0</v>
      </c>
      <c r="H159" s="67"/>
    </row>
    <row r="160" spans="2:8" x14ac:dyDescent="0.25">
      <c r="B160" s="39" t="s">
        <v>634</v>
      </c>
      <c r="C160" s="114" t="s">
        <v>635</v>
      </c>
      <c r="D160" s="68"/>
      <c r="E160" s="21"/>
      <c r="F160" s="40"/>
      <c r="G160" s="40"/>
      <c r="H160" s="69" t="s">
        <v>636</v>
      </c>
    </row>
    <row r="161" spans="2:9" x14ac:dyDescent="0.25">
      <c r="B161" s="377"/>
      <c r="C161" s="24" t="s">
        <v>15</v>
      </c>
      <c r="D161" s="70">
        <v>0</v>
      </c>
      <c r="E161" s="26">
        <v>18</v>
      </c>
      <c r="F161" s="26">
        <v>2</v>
      </c>
      <c r="G161" s="26">
        <v>0</v>
      </c>
      <c r="H161" s="11"/>
    </row>
    <row r="162" spans="2:9" x14ac:dyDescent="0.25">
      <c r="B162" s="378"/>
      <c r="C162" s="44" t="s">
        <v>16</v>
      </c>
      <c r="D162" s="71"/>
      <c r="E162" s="72"/>
      <c r="F162" s="29"/>
      <c r="G162" s="29"/>
      <c r="H162" s="67"/>
    </row>
    <row r="163" spans="2:9" ht="25.5" x14ac:dyDescent="0.25">
      <c r="B163" s="378"/>
      <c r="C163" s="47" t="s">
        <v>17</v>
      </c>
      <c r="D163" s="71">
        <v>0</v>
      </c>
      <c r="E163" s="33">
        <v>18</v>
      </c>
      <c r="F163" s="33">
        <v>2</v>
      </c>
      <c r="G163" s="33">
        <v>0</v>
      </c>
      <c r="H163" s="73"/>
      <c r="I163" s="74"/>
    </row>
    <row r="164" spans="2:9" x14ac:dyDescent="0.25">
      <c r="B164" s="136"/>
      <c r="C164" s="128" t="s">
        <v>16</v>
      </c>
      <c r="D164" s="129"/>
      <c r="E164" s="129"/>
      <c r="F164" s="129"/>
      <c r="G164" s="129"/>
      <c r="H164" s="130"/>
    </row>
    <row r="165" spans="2:9" ht="28.5" customHeight="1" x14ac:dyDescent="0.25">
      <c r="B165" s="127"/>
      <c r="C165" s="128" t="s">
        <v>17</v>
      </c>
      <c r="D165" s="129"/>
      <c r="E165" s="131">
        <v>6644.02</v>
      </c>
      <c r="F165" s="131">
        <v>6692.43</v>
      </c>
      <c r="G165" s="131">
        <v>6704.03</v>
      </c>
      <c r="H165" s="130"/>
    </row>
    <row r="166" spans="2:9" ht="30.75" customHeight="1" x14ac:dyDescent="0.25">
      <c r="B166" s="132"/>
      <c r="C166" s="133" t="s">
        <v>114</v>
      </c>
      <c r="D166" s="134">
        <f>D161+D157+D153+D145+D141+D137+D132+D124+D120+D115+D110+D106+D102+D98+D94+D90+D86+D82+D78+D72+D68+D64+D60+D52+D56+D48+D44+D40+D36+D32+D28+D24+D19+D15+D11+D7+D149+D128</f>
        <v>6224.0280000000002</v>
      </c>
      <c r="E166" s="134">
        <f t="shared" ref="E166:G166" si="0">E161+E157+E153+E145+E141+E137+E132+E124+E120+E115+E110+E106+E102+E98+E94+E90+E86+E82+E78+E72+E68+E64+E60+E52+E56+E48+E44+E40+E36+E32+E28+E24+E19+E15+E11+E7</f>
        <v>6644.018</v>
      </c>
      <c r="F166" s="134">
        <f t="shared" si="0"/>
        <v>6692.4279999999999</v>
      </c>
      <c r="G166" s="134">
        <f t="shared" si="0"/>
        <v>6704.0280000000002</v>
      </c>
      <c r="H166" s="119"/>
    </row>
    <row r="167" spans="2:9" ht="17.25" customHeight="1" x14ac:dyDescent="0.25">
      <c r="B167" s="135"/>
      <c r="C167" s="136" t="s">
        <v>115</v>
      </c>
      <c r="D167" s="129"/>
      <c r="E167" s="131">
        <v>0</v>
      </c>
      <c r="F167" s="131">
        <v>0</v>
      </c>
      <c r="G167" s="131">
        <v>0</v>
      </c>
      <c r="H167" s="130"/>
    </row>
    <row r="168" spans="2:9" ht="25.5" x14ac:dyDescent="0.25">
      <c r="B168" s="135"/>
      <c r="C168" s="136" t="s">
        <v>116</v>
      </c>
      <c r="D168" s="137"/>
      <c r="E168" s="173" t="s">
        <v>637</v>
      </c>
      <c r="F168" s="173" t="s">
        <v>638</v>
      </c>
      <c r="G168" s="173" t="s">
        <v>639</v>
      </c>
      <c r="H168" s="130"/>
    </row>
    <row r="172" spans="2:9" ht="25.5" x14ac:dyDescent="0.25">
      <c r="B172" s="139"/>
      <c r="C172" s="32" t="s">
        <v>17</v>
      </c>
      <c r="D172" s="29">
        <f>D163+D159+D155+D151+D147+D143+D139+D134+D130+D126+D122+D117+D112+D104+D100+D74+D70+D66+D62+D58+D54+D50+D46+D42+D38+D34+D30+D26+D21+D17+D13+D9</f>
        <v>4743</v>
      </c>
      <c r="E172" s="29">
        <f t="shared" ref="E172:G172" si="1">E163+E159+E155+E151+E147+E143+E139+E134+E130+E126+E122+E117+E112+E104+E100+E74+E70+E66+E62+E58+E54+E50+E46+E42+E38+E34+E30+E26+E21+E17+E13+E9</f>
        <v>5148.5</v>
      </c>
      <c r="F172" s="29">
        <f t="shared" si="1"/>
        <v>4996.2</v>
      </c>
      <c r="G172" s="29">
        <f t="shared" si="1"/>
        <v>5355.7</v>
      </c>
    </row>
    <row r="173" spans="2:9" ht="25.5" x14ac:dyDescent="0.25">
      <c r="B173" s="139"/>
      <c r="C173" s="48" t="s">
        <v>25</v>
      </c>
      <c r="D173" s="29">
        <f>D75</f>
        <v>47.6</v>
      </c>
      <c r="E173" s="29">
        <f t="shared" ref="E173:G173" si="2">E75</f>
        <v>32.594000000000001</v>
      </c>
      <c r="F173" s="29">
        <f t="shared" si="2"/>
        <v>0</v>
      </c>
      <c r="G173" s="29">
        <f t="shared" si="2"/>
        <v>0</v>
      </c>
    </row>
    <row r="174" spans="2:9" x14ac:dyDescent="0.25">
      <c r="B174" s="139"/>
      <c r="C174" s="245" t="s">
        <v>39</v>
      </c>
      <c r="D174" s="29">
        <f>D135+D118+D113+D108+D96+D92+D88+D84+D80+D22</f>
        <v>1433.4299999999998</v>
      </c>
      <c r="E174" s="29">
        <f t="shared" ref="E174:G174" si="3">E135+E118+E113+E108+E96+E92+E88+E84+E80+E22</f>
        <v>1328.23</v>
      </c>
      <c r="F174" s="29">
        <f t="shared" si="3"/>
        <v>1363.33</v>
      </c>
      <c r="G174" s="29">
        <f t="shared" si="3"/>
        <v>1363.33</v>
      </c>
    </row>
    <row r="175" spans="2:9" x14ac:dyDescent="0.25">
      <c r="B175" s="139"/>
      <c r="C175" s="106" t="s">
        <v>77</v>
      </c>
      <c r="D175" s="29">
        <v>0</v>
      </c>
      <c r="E175" s="29">
        <v>0</v>
      </c>
      <c r="F175" s="29">
        <v>0</v>
      </c>
      <c r="G175" s="29">
        <v>0</v>
      </c>
    </row>
    <row r="176" spans="2:9" x14ac:dyDescent="0.25">
      <c r="B176" s="139"/>
      <c r="C176" s="140" t="s">
        <v>120</v>
      </c>
      <c r="D176" s="29">
        <v>0</v>
      </c>
      <c r="E176" s="29">
        <v>0</v>
      </c>
      <c r="F176" s="29">
        <v>0</v>
      </c>
      <c r="G176" s="29">
        <v>0</v>
      </c>
    </row>
  </sheetData>
  <mergeCells count="45">
    <mergeCell ref="B153:B155"/>
    <mergeCell ref="B157:B159"/>
    <mergeCell ref="B161:B163"/>
    <mergeCell ref="B128:B130"/>
    <mergeCell ref="B132:B135"/>
    <mergeCell ref="B137:B139"/>
    <mergeCell ref="B141:B143"/>
    <mergeCell ref="B145:B147"/>
    <mergeCell ref="B149:B151"/>
    <mergeCell ref="B124:B126"/>
    <mergeCell ref="B78:B80"/>
    <mergeCell ref="B82:B84"/>
    <mergeCell ref="B86:B88"/>
    <mergeCell ref="B90:B92"/>
    <mergeCell ref="B94:B96"/>
    <mergeCell ref="B98:B100"/>
    <mergeCell ref="B102:B104"/>
    <mergeCell ref="B106:B108"/>
    <mergeCell ref="B110:B112"/>
    <mergeCell ref="B115:B118"/>
    <mergeCell ref="B120:B122"/>
    <mergeCell ref="B72:B74"/>
    <mergeCell ref="B28:B30"/>
    <mergeCell ref="B32:B34"/>
    <mergeCell ref="B36:B38"/>
    <mergeCell ref="B40:B42"/>
    <mergeCell ref="B44:B46"/>
    <mergeCell ref="B48:B50"/>
    <mergeCell ref="B52:B54"/>
    <mergeCell ref="B56:B58"/>
    <mergeCell ref="B60:B62"/>
    <mergeCell ref="B64:B66"/>
    <mergeCell ref="B68:B70"/>
    <mergeCell ref="B24:B26"/>
    <mergeCell ref="B2:H2"/>
    <mergeCell ref="K6:W6"/>
    <mergeCell ref="K7:W7"/>
    <mergeCell ref="K8:W8"/>
    <mergeCell ref="K9:W9"/>
    <mergeCell ref="K10:W10"/>
    <mergeCell ref="B11:B13"/>
    <mergeCell ref="K11:W11"/>
    <mergeCell ref="K12:W12"/>
    <mergeCell ref="B15:B17"/>
    <mergeCell ref="B19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001</vt:lpstr>
      <vt:lpstr>002</vt:lpstr>
      <vt:lpstr>003</vt:lpstr>
      <vt:lpstr>004</vt:lpstr>
      <vt:lpstr>005</vt:lpstr>
      <vt:lpstr>006</vt:lpstr>
      <vt:lpstr>007</vt:lpstr>
      <vt:lpstr>008</vt:lpstr>
      <vt:lpstr>009</vt:lpstr>
      <vt:lpstr>Lėšų atmintinė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Juceviciene</dc:creator>
  <cp:lastModifiedBy>Jolanta Juceviciene</cp:lastModifiedBy>
  <dcterms:created xsi:type="dcterms:W3CDTF">2024-01-11T07:14:42Z</dcterms:created>
  <dcterms:modified xsi:type="dcterms:W3CDTF">2024-01-14T15:11:42Z</dcterms:modified>
</cp:coreProperties>
</file>